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Y:\Отдел ФТПОМС\2026\Тарифное соглашение\Заседание 2\Материалы заседания\Приложение к Протоколу\"/>
    </mc:Choice>
  </mc:AlternateContent>
  <xr:revisionPtr revIDLastSave="0" documentId="13_ncr:1_{7DCC40A3-6935-4FCA-B3E8-3D0FDD771DD5}" xr6:coauthVersionLast="45" xr6:coauthVersionMax="45" xr10:uidLastSave="{00000000-0000-0000-0000-000000000000}"/>
  <bookViews>
    <workbookView xWindow="3225" yWindow="795" windowWidth="21735" windowHeight="146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S12" i="1" l="1"/>
  <c r="AR16" i="1"/>
  <c r="AS16" i="1"/>
  <c r="AR17" i="1"/>
  <c r="AS17" i="1"/>
  <c r="AR18" i="1"/>
  <c r="AS18" i="1"/>
  <c r="AR19" i="1"/>
  <c r="AS19" i="1"/>
  <c r="AR20" i="1"/>
  <c r="AS20" i="1"/>
  <c r="AR21" i="1"/>
  <c r="AS21" i="1"/>
  <c r="AR22" i="1"/>
  <c r="AS22" i="1"/>
  <c r="AR23" i="1"/>
  <c r="AS23" i="1"/>
  <c r="AR24" i="1"/>
  <c r="AS24" i="1"/>
  <c r="AR25" i="1"/>
  <c r="AS25" i="1"/>
  <c r="AR26" i="1"/>
  <c r="AS26" i="1"/>
  <c r="AR27" i="1"/>
  <c r="AS27" i="1"/>
  <c r="AR28" i="1"/>
  <c r="AS28" i="1"/>
  <c r="AR29" i="1"/>
  <c r="AS29" i="1"/>
  <c r="AR30" i="1"/>
  <c r="AS30" i="1"/>
  <c r="AR32" i="1"/>
  <c r="AS32" i="1"/>
  <c r="AR35" i="1"/>
  <c r="AS35" i="1"/>
  <c r="AR37" i="1"/>
  <c r="AS37" i="1"/>
  <c r="AS15" i="1"/>
  <c r="AR15" i="1"/>
  <c r="AR14" i="1" l="1"/>
  <c r="AS14" i="1"/>
  <c r="AS13" i="1" s="1"/>
  <c r="AB12" i="1"/>
  <c r="AB35" i="1" l="1"/>
  <c r="R35" i="1"/>
  <c r="Q16" i="1" l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5" i="1"/>
  <c r="Q36" i="1"/>
  <c r="R36" i="1"/>
  <c r="Q37" i="1"/>
  <c r="R37" i="1"/>
  <c r="Q38" i="1"/>
  <c r="R38" i="1"/>
  <c r="Q39" i="1"/>
  <c r="R39" i="1"/>
  <c r="Q40" i="1"/>
  <c r="R40" i="1"/>
  <c r="Q41" i="1"/>
  <c r="R41" i="1"/>
  <c r="Q53" i="1"/>
  <c r="R53" i="1"/>
  <c r="Q54" i="1"/>
  <c r="R54" i="1"/>
  <c r="R15" i="1"/>
  <c r="Q15" i="1"/>
  <c r="R12" i="1"/>
  <c r="BR17" i="1" l="1"/>
  <c r="BS17" i="1"/>
  <c r="BR32" i="1" l="1"/>
  <c r="BG14" i="1"/>
  <c r="BG13" i="1" s="1"/>
  <c r="BF14" i="1"/>
  <c r="BB19" i="1"/>
  <c r="BC19" i="1"/>
  <c r="BC12" i="1"/>
  <c r="AI12" i="1" s="1"/>
  <c r="B12" i="1" s="1"/>
  <c r="BS41" i="1"/>
  <c r="BR41" i="1"/>
  <c r="BS38" i="1"/>
  <c r="BR38" i="1"/>
  <c r="BS37" i="1"/>
  <c r="BR37" i="1"/>
  <c r="BS35" i="1"/>
  <c r="BR35" i="1"/>
  <c r="BS33" i="1"/>
  <c r="BR33" i="1"/>
  <c r="BS32" i="1"/>
  <c r="BS31" i="1"/>
  <c r="BR31" i="1"/>
  <c r="BS30" i="1"/>
  <c r="BR30" i="1"/>
  <c r="BS29" i="1"/>
  <c r="BR29" i="1"/>
  <c r="BS28" i="1"/>
  <c r="BR28" i="1"/>
  <c r="BS27" i="1"/>
  <c r="BR27" i="1"/>
  <c r="BS26" i="1"/>
  <c r="BR26" i="1"/>
  <c r="BS25" i="1"/>
  <c r="BR25" i="1"/>
  <c r="BS24" i="1"/>
  <c r="BR24" i="1"/>
  <c r="BS23" i="1"/>
  <c r="BR23" i="1"/>
  <c r="BS22" i="1"/>
  <c r="BR22" i="1"/>
  <c r="BS21" i="1"/>
  <c r="BR21" i="1"/>
  <c r="BS20" i="1"/>
  <c r="BR20" i="1"/>
  <c r="BS19" i="1"/>
  <c r="BR19" i="1"/>
  <c r="BS18" i="1"/>
  <c r="BR18" i="1"/>
  <c r="BS16" i="1"/>
  <c r="BR16" i="1"/>
  <c r="BS15" i="1"/>
  <c r="BR15" i="1"/>
  <c r="BS12" i="1"/>
  <c r="AB57" i="1"/>
  <c r="AA57" i="1"/>
  <c r="AB53" i="1"/>
  <c r="AA53" i="1"/>
  <c r="AB51" i="1"/>
  <c r="AA51" i="1"/>
  <c r="AB48" i="1"/>
  <c r="AA48" i="1"/>
  <c r="AB46" i="1"/>
  <c r="AA46" i="1"/>
  <c r="AB41" i="1"/>
  <c r="AA41" i="1"/>
  <c r="AB40" i="1"/>
  <c r="AA40" i="1"/>
  <c r="AB38" i="1"/>
  <c r="AA38" i="1"/>
  <c r="AB37" i="1"/>
  <c r="AA37" i="1"/>
  <c r="AB36" i="1"/>
  <c r="AA36" i="1"/>
  <c r="AA35" i="1"/>
  <c r="AB32" i="1"/>
  <c r="AA32" i="1"/>
  <c r="AB31" i="1"/>
  <c r="AA31" i="1"/>
  <c r="AB30" i="1"/>
  <c r="AA30" i="1"/>
  <c r="AB29" i="1"/>
  <c r="AA29" i="1"/>
  <c r="AB28" i="1"/>
  <c r="AA28" i="1"/>
  <c r="AB27" i="1"/>
  <c r="AA27" i="1"/>
  <c r="AB26" i="1"/>
  <c r="AA26" i="1"/>
  <c r="AB25" i="1"/>
  <c r="AA25" i="1"/>
  <c r="AB24" i="1"/>
  <c r="AA24" i="1"/>
  <c r="AB23" i="1"/>
  <c r="AA23" i="1"/>
  <c r="AB22" i="1"/>
  <c r="AA22" i="1"/>
  <c r="AB21" i="1"/>
  <c r="AA21" i="1"/>
  <c r="AB20" i="1"/>
  <c r="AA20" i="1"/>
  <c r="AB19" i="1"/>
  <c r="AA19" i="1"/>
  <c r="AB18" i="1"/>
  <c r="AA18" i="1"/>
  <c r="AB17" i="1"/>
  <c r="AA17" i="1"/>
  <c r="AB16" i="1"/>
  <c r="AA16" i="1"/>
  <c r="AB15" i="1"/>
  <c r="AA15" i="1"/>
  <c r="Q14" i="1"/>
  <c r="BB16" i="1"/>
  <c r="BC16" i="1"/>
  <c r="BB17" i="1"/>
  <c r="BC17" i="1"/>
  <c r="BB18" i="1"/>
  <c r="BC18" i="1"/>
  <c r="BB20" i="1"/>
  <c r="BC20" i="1"/>
  <c r="BB21" i="1"/>
  <c r="BC21" i="1"/>
  <c r="BB22" i="1"/>
  <c r="BC22" i="1"/>
  <c r="BB23" i="1"/>
  <c r="BC23" i="1"/>
  <c r="BB24" i="1"/>
  <c r="BC24" i="1"/>
  <c r="BB25" i="1"/>
  <c r="BC25" i="1"/>
  <c r="BB26" i="1"/>
  <c r="BC26" i="1"/>
  <c r="BB27" i="1"/>
  <c r="BC27" i="1"/>
  <c r="BB28" i="1"/>
  <c r="BC28" i="1"/>
  <c r="BB29" i="1"/>
  <c r="BC29" i="1"/>
  <c r="BB30" i="1"/>
  <c r="BC30" i="1"/>
  <c r="BB31" i="1"/>
  <c r="BC31" i="1"/>
  <c r="BB32" i="1"/>
  <c r="BC32" i="1"/>
  <c r="BB35" i="1"/>
  <c r="BC35" i="1"/>
  <c r="BC15" i="1"/>
  <c r="BB15" i="1"/>
  <c r="AR12" i="1"/>
  <c r="AR13" i="1" s="1"/>
  <c r="BB12" i="1"/>
  <c r="BD14" i="1"/>
  <c r="BD13" i="1" s="1"/>
  <c r="BE14" i="1"/>
  <c r="BE13" i="1" s="1"/>
  <c r="Q12" i="1" l="1"/>
  <c r="Q13" i="1" s="1"/>
  <c r="BR12" i="1"/>
  <c r="AA12" i="1"/>
  <c r="AA14" i="1"/>
  <c r="AB14" i="1"/>
  <c r="AB13" i="1" s="1"/>
  <c r="BF13" i="1"/>
  <c r="BR14" i="1"/>
  <c r="BS14" i="1"/>
  <c r="BS13" i="1" s="1"/>
  <c r="R14" i="1"/>
  <c r="R13" i="1" s="1"/>
  <c r="BU14" i="1"/>
  <c r="BT14" i="1"/>
  <c r="BQ14" i="1"/>
  <c r="BQ13" i="1" s="1"/>
  <c r="BP14" i="1"/>
  <c r="BP13" i="1" s="1"/>
  <c r="BO14" i="1"/>
  <c r="BO13" i="1" s="1"/>
  <c r="BN14" i="1"/>
  <c r="BN13" i="1" s="1"/>
  <c r="BM14" i="1"/>
  <c r="BM13" i="1" s="1"/>
  <c r="BL14" i="1"/>
  <c r="BL13" i="1" s="1"/>
  <c r="BK14" i="1"/>
  <c r="BJ14" i="1"/>
  <c r="BI14" i="1"/>
  <c r="BH14" i="1"/>
  <c r="BC14" i="1"/>
  <c r="BB14" i="1"/>
  <c r="BA14" i="1"/>
  <c r="AZ14" i="1"/>
  <c r="AY14" i="1"/>
  <c r="AX14" i="1"/>
  <c r="AW14" i="1"/>
  <c r="AV14" i="1"/>
  <c r="AU14" i="1"/>
  <c r="AT14" i="1"/>
  <c r="AO14" i="1"/>
  <c r="AN14" i="1"/>
  <c r="AM14" i="1"/>
  <c r="AL14" i="1"/>
  <c r="AK14" i="1"/>
  <c r="AJ14" i="1"/>
  <c r="AH14" i="1"/>
  <c r="AG14" i="1"/>
  <c r="AF14" i="1"/>
  <c r="AE14" i="1"/>
  <c r="AD14" i="1"/>
  <c r="AC14" i="1"/>
  <c r="Z14" i="1"/>
  <c r="Y14" i="1"/>
  <c r="X14" i="1"/>
  <c r="W14" i="1"/>
  <c r="V14" i="1"/>
  <c r="U14" i="1"/>
  <c r="T14" i="1"/>
  <c r="S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AI62" i="1"/>
  <c r="B62" i="1" s="1"/>
  <c r="AI63" i="1"/>
  <c r="B63" i="1" s="1"/>
  <c r="AI51" i="1"/>
  <c r="AI52" i="1"/>
  <c r="BR13" i="1" l="1"/>
  <c r="AA13" i="1"/>
  <c r="K13" i="1"/>
  <c r="L13" i="1"/>
  <c r="M13" i="1"/>
  <c r="N13" i="1"/>
  <c r="O13" i="1"/>
  <c r="P13" i="1"/>
  <c r="S13" i="1"/>
  <c r="T13" i="1"/>
  <c r="U13" i="1"/>
  <c r="V13" i="1"/>
  <c r="W13" i="1"/>
  <c r="X13" i="1"/>
  <c r="Y13" i="1"/>
  <c r="Z13" i="1"/>
  <c r="AC13" i="1"/>
  <c r="AD13" i="1"/>
  <c r="AE13" i="1"/>
  <c r="AF13" i="1"/>
  <c r="AG13" i="1"/>
  <c r="AH13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B33" i="1" s="1"/>
  <c r="B34" i="1"/>
  <c r="AI35" i="1"/>
  <c r="AI36" i="1"/>
  <c r="AI37" i="1"/>
  <c r="AI38" i="1"/>
  <c r="AI39" i="1"/>
  <c r="AI40" i="1"/>
  <c r="AI41" i="1"/>
  <c r="AI42" i="1"/>
  <c r="AI43" i="1"/>
  <c r="B43" i="1" s="1"/>
  <c r="AI44" i="1"/>
  <c r="B44" i="1" s="1"/>
  <c r="AI45" i="1"/>
  <c r="B45" i="1" s="1"/>
  <c r="AI46" i="1"/>
  <c r="B46" i="1" s="1"/>
  <c r="AI47" i="1"/>
  <c r="B47" i="1" s="1"/>
  <c r="AI48" i="1"/>
  <c r="B48" i="1" s="1"/>
  <c r="AI49" i="1"/>
  <c r="B49" i="1" s="1"/>
  <c r="AI50" i="1"/>
  <c r="B50" i="1" s="1"/>
  <c r="B51" i="1"/>
  <c r="B52" i="1"/>
  <c r="B53" i="1"/>
  <c r="AI55" i="1"/>
  <c r="B55" i="1" s="1"/>
  <c r="B56" i="1"/>
  <c r="AI57" i="1"/>
  <c r="B57" i="1" s="1"/>
  <c r="AI58" i="1"/>
  <c r="B58" i="1" s="1"/>
  <c r="AI59" i="1"/>
  <c r="B59" i="1" s="1"/>
  <c r="AI60" i="1"/>
  <c r="B60" i="1" s="1"/>
  <c r="AI61" i="1"/>
  <c r="B61" i="1" s="1"/>
  <c r="BH13" i="1"/>
  <c r="BI13" i="1"/>
  <c r="B54" i="1"/>
  <c r="AZ13" i="1"/>
  <c r="BA13" i="1"/>
  <c r="BB13" i="1"/>
  <c r="BC13" i="1"/>
  <c r="BT13" i="1"/>
  <c r="BU13" i="1"/>
  <c r="AN13" i="1"/>
  <c r="AO13" i="1"/>
  <c r="I13" i="1"/>
  <c r="J13" i="1"/>
  <c r="D13" i="1"/>
  <c r="B41" i="1" l="1"/>
  <c r="B40" i="1"/>
  <c r="B39" i="1"/>
  <c r="B38" i="1"/>
  <c r="B42" i="1"/>
  <c r="B37" i="1"/>
  <c r="B36" i="1"/>
  <c r="B35" i="1"/>
  <c r="B30" i="1"/>
  <c r="B29" i="1"/>
  <c r="B28" i="1"/>
  <c r="B27" i="1"/>
  <c r="B26" i="1"/>
  <c r="B25" i="1"/>
  <c r="B24" i="1"/>
  <c r="B23" i="1"/>
  <c r="B20" i="1"/>
  <c r="B32" i="1"/>
  <c r="B22" i="1"/>
  <c r="B21" i="1"/>
  <c r="B19" i="1"/>
  <c r="B18" i="1"/>
  <c r="B17" i="1"/>
  <c r="B16" i="1"/>
  <c r="B31" i="1"/>
  <c r="B15" i="1"/>
  <c r="AI14" i="1"/>
  <c r="B14" i="1" l="1"/>
  <c r="C13" i="1"/>
  <c r="F13" i="1"/>
  <c r="H13" i="1"/>
  <c r="AT13" i="1"/>
  <c r="G13" i="1"/>
  <c r="AM13" i="1"/>
  <c r="AL13" i="1"/>
  <c r="E13" i="1"/>
  <c r="AK13" i="1"/>
  <c r="AJ13" i="1"/>
  <c r="AX13" i="1"/>
  <c r="BK13" i="1"/>
  <c r="AU13" i="1"/>
  <c r="BJ13" i="1"/>
  <c r="AW13" i="1"/>
  <c r="AV13" i="1"/>
  <c r="AY13" i="1"/>
  <c r="AI13" i="1" l="1"/>
  <c r="B13" i="1" s="1"/>
  <c r="AQ14" i="1" l="1"/>
  <c r="AQ13" i="1" s="1"/>
  <c r="AP14" i="1"/>
  <c r="AP13" i="1" s="1"/>
</calcChain>
</file>

<file path=xl/sharedStrings.xml><?xml version="1.0" encoding="utf-8"?>
<sst xmlns="http://schemas.openxmlformats.org/spreadsheetml/2006/main" count="177" uniqueCount="107">
  <si>
    <t>АПП</t>
  </si>
  <si>
    <t>КС</t>
  </si>
  <si>
    <t>ДС</t>
  </si>
  <si>
    <t>ГБУЗ РТ "Бай-Тайгинская ЦКБ"</t>
  </si>
  <si>
    <t>ГБУЗ РТ "Барун-Хемчикский ММЦ"</t>
  </si>
  <si>
    <t>ГБУЗ РТ "Каа-Хемский ЦКБ"</t>
  </si>
  <si>
    <t>ГБУЗ РТ "Кызылская ЦКБ"</t>
  </si>
  <si>
    <t>ГБУЗ РТ "Монгун-Тайгинская ЦКБ"</t>
  </si>
  <si>
    <t>ГБУЗ РТ "Овюрская ЦКБ"</t>
  </si>
  <si>
    <t>ГБУЗ РТ "Пий-Хемская ЦКБ"</t>
  </si>
  <si>
    <t>ГБУЗ РТ "Сут-Хольская ЦКБ"</t>
  </si>
  <si>
    <t>ГБУЗ РТ "Тес-Хемская ЦКБ"</t>
  </si>
  <si>
    <t>ГБУЗ РТ "Тоджинская ЦКБ"</t>
  </si>
  <si>
    <t>ГБУЗ РТ "Чаа-Хольская ЦКБ"</t>
  </si>
  <si>
    <t>ГБУЗ РТ "Чеди-Хольская ЦКБ"</t>
  </si>
  <si>
    <t>ГБУЗ РТ "Эрзинская ЦКБ"</t>
  </si>
  <si>
    <t>ГБУЗ РТ "Тере-Хольская ЦКБ"</t>
  </si>
  <si>
    <t>ГБУЗ РТ "Республиканский консультативно-диагностический центр"</t>
  </si>
  <si>
    <t>ГБУЗ РТ "Стоматологическая поликлиника"</t>
  </si>
  <si>
    <t>ГБУЗ РТ "Республиканская больница №1"</t>
  </si>
  <si>
    <t>ГБУЗ РТ "Республиканская больница №2"</t>
  </si>
  <si>
    <t>ГБУЗ РТ "Республиканская детская больница"</t>
  </si>
  <si>
    <t>ГБУЗ РТ "Инфекционная больница"</t>
  </si>
  <si>
    <t>ГБУЗ РТ "Противотуберкулезный диспансер"</t>
  </si>
  <si>
    <t>ООО "Алдан"</t>
  </si>
  <si>
    <t>ООО "КУЖУР МЕДИКАЛ"</t>
  </si>
  <si>
    <t>ООО "МЕДСТАР Т"</t>
  </si>
  <si>
    <t>ООО "МЦ Гиппократ"</t>
  </si>
  <si>
    <t>ИП Монгуш Р.К.</t>
  </si>
  <si>
    <t>ГАУ РС(Я) "Якутская республиканская офтальмологическая больница"</t>
  </si>
  <si>
    <t>ООО ММЦ "МЕНЛА"</t>
  </si>
  <si>
    <t>Неотложная медицинская помощь</t>
  </si>
  <si>
    <t>объем (вызов)</t>
  </si>
  <si>
    <t>сумма (тыс. руб.)</t>
  </si>
  <si>
    <t>Всего</t>
  </si>
  <si>
    <t>по профилю "Онкология"</t>
  </si>
  <si>
    <t>объем (случаи)</t>
  </si>
  <si>
    <t>в том числе:</t>
  </si>
  <si>
    <t>Круглосуточный стационар</t>
  </si>
  <si>
    <t>по гепатиту С</t>
  </si>
  <si>
    <t>Дневной стационар</t>
  </si>
  <si>
    <t>сумма                        (тыс. руб.)</t>
  </si>
  <si>
    <t>сумма                      (тыс. руб.)</t>
  </si>
  <si>
    <t>сумма                       (тыс. руб.)</t>
  </si>
  <si>
    <t>сумма                     (тыс. руб.)</t>
  </si>
  <si>
    <t>сумма                 (тыс. руб.)</t>
  </si>
  <si>
    <t>объем (обращение)</t>
  </si>
  <si>
    <t>Медицинская реабилитация</t>
  </si>
  <si>
    <t>объем (услуга)</t>
  </si>
  <si>
    <t>сумма     (тыс. руб.)</t>
  </si>
  <si>
    <t>Обращение по заболеваемости</t>
  </si>
  <si>
    <t>объем (посещение)</t>
  </si>
  <si>
    <t>Посещения с иными целями</t>
  </si>
  <si>
    <t>Амбулаторно-поликлиническая помощь</t>
  </si>
  <si>
    <t>Наименование МО</t>
  </si>
  <si>
    <t>ВСЕГО, в том числе:</t>
  </si>
  <si>
    <t>вне территории страхования</t>
  </si>
  <si>
    <t>на территории страхования</t>
  </si>
  <si>
    <t>ЭКО</t>
  </si>
  <si>
    <t>Всего по ТПОМС</t>
  </si>
  <si>
    <t>ООО «ДИАГРУПП»</t>
  </si>
  <si>
    <t>ООО "АЙВИМЕД"</t>
  </si>
  <si>
    <t>ООО "Сибирский центр ядерной медицины"</t>
  </si>
  <si>
    <t>ООО "Покровмед" г.Абакан</t>
  </si>
  <si>
    <t>ООО «Виталаб»  г.Курск</t>
  </si>
  <si>
    <t>ООО "Юним-Сибирь"  г.Новосибирск</t>
  </si>
  <si>
    <t>ООО "Научно-методичекий центр клинической лабораторной диагностики Ситилаб"  г.Москва</t>
  </si>
  <si>
    <t>ООО "БИОС"</t>
  </si>
  <si>
    <t>Стентирование коронарных артерий</t>
  </si>
  <si>
    <t>Имплантация частотно-адаптированного кардиостимулятора взрослым</t>
  </si>
  <si>
    <t>Оперативные вмешательства на брахиоцефальных артериях (стентирование/эндартерэктомия)</t>
  </si>
  <si>
    <t>Отдельные диагностические (лабораторные) исследования</t>
  </si>
  <si>
    <t>Школы ХНИЗ</t>
  </si>
  <si>
    <t>Диспансеризации взрослого и детского населения</t>
  </si>
  <si>
    <t>в том числе по углубленной диспансеризации</t>
  </si>
  <si>
    <t>Диспансеризация по репродуктивному здоровью</t>
  </si>
  <si>
    <t>Профилактические посещения в центрах здоровья</t>
  </si>
  <si>
    <t xml:space="preserve">Всего </t>
  </si>
  <si>
    <t>Профилактические медицинские осмотры взрослого и детского населения</t>
  </si>
  <si>
    <t xml:space="preserve"> Эндоваскулярная деструкция дополнительных проводящих путей и аритмогенных зон сердца</t>
  </si>
  <si>
    <t>Приложение №1</t>
  </si>
  <si>
    <t>Скорая медицинская помощь</t>
  </si>
  <si>
    <t>ГАУЗ РТ СП "Серебрянка"</t>
  </si>
  <si>
    <t>Диспансерное наблюдение хронических больных, всего</t>
  </si>
  <si>
    <t>с онкологическими заболеваниями</t>
  </si>
  <si>
    <t>с сердечно-сосудистыми заболеваниями</t>
  </si>
  <si>
    <t>с сахарным диабетом</t>
  </si>
  <si>
    <t>ГБУЗ РТ "Республиканский онкологический диспансер"</t>
  </si>
  <si>
    <t>ГБУЗ РТ "Республиканский кожно-венерологический диспансер"</t>
  </si>
  <si>
    <t>ГБУЗ РТ "Республиканский центр общественного здоровья и медицинской профилактики"</t>
  </si>
  <si>
    <t>ГБУЗ РТ "Республиканский центр восстановительной медицины и реабилитации для детей"</t>
  </si>
  <si>
    <t>ООО "Санталь 17"</t>
  </si>
  <si>
    <t>ГБУЗ РТ "Дзун-Хемчикский ММЦ"</t>
  </si>
  <si>
    <t>ГБУЗ РТ "Тандынская ЦКБ им. М.Т. Оюна"</t>
  </si>
  <si>
    <t>ГБУЗ РТ "Улуг-Хемский ММЦ им. А.Т. Балгана"</t>
  </si>
  <si>
    <t>ГБУЗ РТ "Республиканский центр скорой медицинской помощи и медицины катастроф"</t>
  </si>
  <si>
    <t>ГБУЗ РТ "Перинатальный центр РТ"</t>
  </si>
  <si>
    <t>ООО "Региональный диагностический центр"</t>
  </si>
  <si>
    <t>МЧУ "Нефросовет"</t>
  </si>
  <si>
    <t>женщины</t>
  </si>
  <si>
    <t>мужчины</t>
  </si>
  <si>
    <t>иные профили</t>
  </si>
  <si>
    <t>сумма                  (тыс. руб.)</t>
  </si>
  <si>
    <t>Распределение объемов и финансового обеспечения медицинской помощи, установленного в соответствии с территориальной программой ОМС Республики Тыва на 2025 год</t>
  </si>
  <si>
    <t xml:space="preserve"> школа сахарного диабета</t>
  </si>
  <si>
    <t>иные школы</t>
  </si>
  <si>
    <t>к Протоколу заседания Комиссии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</si>
</sst>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3" fillId="0" borderId="0" xfId="0" applyFont="1"/>
    <xf numFmtId="0" fontId="5" fillId="0" borderId="0" xfId="0" applyFont="1"/>
    <xf numFmtId="164" fontId="2" fillId="2" borderId="3" xfId="1" applyNumberFormat="1" applyFont="1" applyFill="1" applyBorder="1"/>
    <xf numFmtId="164" fontId="2" fillId="2" borderId="3" xfId="1" applyNumberFormat="1" applyFont="1" applyFill="1" applyBorder="1" applyAlignment="1">
      <alignment wrapText="1"/>
    </xf>
    <xf numFmtId="164" fontId="2" fillId="2" borderId="9" xfId="1" applyNumberFormat="1" applyFont="1" applyFill="1" applyBorder="1" applyAlignment="1">
      <alignment wrapText="1"/>
    </xf>
    <xf numFmtId="165" fontId="2" fillId="0" borderId="3" xfId="1" applyNumberFormat="1" applyFont="1" applyBorder="1"/>
    <xf numFmtId="165" fontId="2" fillId="0" borderId="3" xfId="1" applyNumberFormat="1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3" fillId="0" borderId="1" xfId="0" applyFont="1" applyBorder="1"/>
    <xf numFmtId="164" fontId="2" fillId="2" borderId="1" xfId="1" applyNumberFormat="1" applyFont="1" applyFill="1" applyBorder="1" applyAlignment="1">
      <alignment horizontal="left" vertical="center"/>
    </xf>
    <xf numFmtId="0" fontId="3" fillId="0" borderId="0" xfId="0" applyFont="1" applyBorder="1" applyAlignment="1"/>
    <xf numFmtId="0" fontId="5" fillId="0" borderId="5" xfId="0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/>
    </xf>
    <xf numFmtId="166" fontId="6" fillId="2" borderId="1" xfId="1" applyNumberFormat="1" applyFont="1" applyFill="1" applyBorder="1" applyAlignment="1">
      <alignment horizontal="right" vertical="center"/>
    </xf>
    <xf numFmtId="166" fontId="4" fillId="2" borderId="3" xfId="1" applyNumberFormat="1" applyFont="1" applyFill="1" applyBorder="1"/>
    <xf numFmtId="165" fontId="2" fillId="0" borderId="1" xfId="1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166" fontId="4" fillId="0" borderId="1" xfId="0" applyNumberFormat="1" applyFont="1" applyBorder="1"/>
    <xf numFmtId="165" fontId="2" fillId="2" borderId="3" xfId="1" applyNumberFormat="1" applyFont="1" applyFill="1" applyBorder="1" applyAlignment="1">
      <alignment wrapText="1"/>
    </xf>
    <xf numFmtId="166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right" vertical="center"/>
    </xf>
    <xf numFmtId="166" fontId="3" fillId="0" borderId="1" xfId="0" applyNumberFormat="1" applyFont="1" applyBorder="1"/>
    <xf numFmtId="166" fontId="3" fillId="0" borderId="1" xfId="0" applyNumberFormat="1" applyFont="1" applyBorder="1" applyAlignment="1">
      <alignment vertical="center"/>
    </xf>
    <xf numFmtId="166" fontId="0" fillId="0" borderId="1" xfId="0" applyNumberFormat="1" applyBorder="1"/>
    <xf numFmtId="3" fontId="6" fillId="2" borderId="1" xfId="1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/>
    <xf numFmtId="3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166" fontId="0" fillId="0" borderId="1" xfId="0" applyNumberFormat="1" applyBorder="1" applyAlignment="1">
      <alignment horizontal="right" vertical="center"/>
    </xf>
    <xf numFmtId="166" fontId="4" fillId="2" borderId="1" xfId="1" applyNumberFormat="1" applyFont="1" applyFill="1" applyBorder="1"/>
    <xf numFmtId="3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6" fontId="3" fillId="0" borderId="0" xfId="0" applyNumberFormat="1" applyFont="1"/>
    <xf numFmtId="3" fontId="4" fillId="0" borderId="1" xfId="0" applyNumberFormat="1" applyFont="1" applyFill="1" applyBorder="1" applyAlignment="1">
      <alignment horizontal="center" vertical="center"/>
    </xf>
    <xf numFmtId="3" fontId="3" fillId="0" borderId="0" xfId="0" applyNumberFormat="1" applyFont="1"/>
    <xf numFmtId="3" fontId="2" fillId="2" borderId="1" xfId="1" applyNumberFormat="1" applyFont="1" applyFill="1" applyBorder="1" applyAlignment="1">
      <alignment horizontal="center" vertical="center"/>
    </xf>
    <xf numFmtId="166" fontId="2" fillId="2" borderId="1" xfId="1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9114C4C2-0C01-4A3C-AD79-424400FFCD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67"/>
  <sheetViews>
    <sheetView tabSelected="1" workbookViewId="0">
      <pane xSplit="2" ySplit="14" topLeftCell="C15" activePane="bottomRight" state="frozen"/>
      <selection pane="topRight" activeCell="E1" sqref="E1"/>
      <selection pane="bottomLeft" activeCell="A18" sqref="A18"/>
      <selection pane="bottomRight" activeCell="J23" sqref="J23"/>
    </sheetView>
  </sheetViews>
  <sheetFormatPr defaultRowHeight="15" x14ac:dyDescent="0.25"/>
  <cols>
    <col min="1" max="1" width="33.140625" style="1" customWidth="1"/>
    <col min="2" max="2" width="9.85546875" style="1" customWidth="1"/>
    <col min="3" max="3" width="5.7109375" style="1" customWidth="1"/>
    <col min="4" max="4" width="7.85546875" style="1" customWidth="1"/>
    <col min="5" max="5" width="5.5703125" style="1" customWidth="1"/>
    <col min="6" max="6" width="8.85546875" style="1" customWidth="1"/>
    <col min="7" max="7" width="5.5703125" style="1" customWidth="1"/>
    <col min="8" max="8" width="7.7109375" style="1" customWidth="1"/>
    <col min="9" max="9" width="5.5703125" style="1" customWidth="1"/>
    <col min="10" max="10" width="7.5703125" style="1" customWidth="1"/>
    <col min="11" max="11" width="5.5703125" style="1" customWidth="1"/>
    <col min="12" max="12" width="6.7109375" style="1" customWidth="1"/>
    <col min="13" max="13" width="5.5703125" style="1" customWidth="1"/>
    <col min="14" max="14" width="6.7109375" style="1" customWidth="1"/>
    <col min="15" max="15" width="5.7109375" style="1" customWidth="1"/>
    <col min="16" max="16" width="6.85546875" style="1" customWidth="1"/>
    <col min="17" max="17" width="6" style="1" customWidth="1"/>
    <col min="18" max="18" width="8.85546875" style="1" customWidth="1"/>
    <col min="19" max="19" width="6.28515625" style="1" customWidth="1"/>
    <col min="20" max="20" width="8.85546875" style="1" customWidth="1"/>
    <col min="21" max="21" width="5.5703125" style="1" customWidth="1"/>
    <col min="22" max="22" width="7.85546875" style="1" customWidth="1"/>
    <col min="23" max="23" width="5.7109375" style="1" customWidth="1"/>
    <col min="24" max="24" width="6.85546875" style="1" customWidth="1"/>
    <col min="25" max="25" width="5.5703125" style="1" customWidth="1"/>
    <col min="26" max="27" width="6.7109375" style="1" customWidth="1"/>
    <col min="28" max="28" width="8.28515625" style="1" customWidth="1"/>
    <col min="29" max="29" width="5.7109375" style="1" customWidth="1"/>
    <col min="30" max="30" width="7.7109375" style="1" customWidth="1"/>
    <col min="31" max="31" width="5.7109375" style="1" customWidth="1"/>
    <col min="32" max="32" width="6.7109375" style="1" customWidth="1"/>
    <col min="33" max="33" width="7.85546875" style="1" customWidth="1"/>
    <col min="34" max="34" width="6.7109375" style="1" customWidth="1"/>
    <col min="35" max="35" width="8.85546875" style="1" customWidth="1"/>
    <col min="36" max="36" width="7.85546875" style="1" customWidth="1"/>
    <col min="37" max="37" width="8.85546875" style="1" customWidth="1"/>
    <col min="38" max="38" width="6" style="1" customWidth="1"/>
    <col min="39" max="39" width="7.5703125" style="1" customWidth="1"/>
    <col min="40" max="40" width="7.140625" style="1" customWidth="1"/>
    <col min="41" max="45" width="6.85546875" style="1" customWidth="1"/>
    <col min="46" max="52" width="7.7109375" style="1" customWidth="1"/>
    <col min="53" max="53" width="7.140625" style="1" customWidth="1"/>
    <col min="54" max="54" width="7.7109375" style="1" customWidth="1"/>
    <col min="55" max="55" width="7.85546875" style="1" customWidth="1"/>
    <col min="56" max="56" width="7.7109375" style="1" customWidth="1"/>
    <col min="57" max="57" width="7.5703125" style="1" customWidth="1"/>
    <col min="58" max="58" width="7.7109375" style="1" customWidth="1"/>
    <col min="59" max="59" width="7" style="1" customWidth="1"/>
    <col min="60" max="60" width="8" style="1" customWidth="1"/>
    <col min="61" max="61" width="7.7109375" style="1" customWidth="1"/>
    <col min="62" max="62" width="7.7109375" customWidth="1"/>
    <col min="63" max="68" width="7.5703125" customWidth="1"/>
    <col min="69" max="69" width="7.140625" customWidth="1"/>
    <col min="70" max="70" width="7.5703125" customWidth="1"/>
    <col min="71" max="71" width="6.85546875" customWidth="1"/>
    <col min="72" max="73" width="6.85546875" style="1" customWidth="1"/>
    <col min="74" max="74" width="9.140625" style="1" customWidth="1"/>
    <col min="75" max="16384" width="9.140625" style="1"/>
  </cols>
  <sheetData>
    <row r="1" spans="1:74" ht="11.25" customHeight="1" x14ac:dyDescent="0.25">
      <c r="B1" s="38"/>
      <c r="BR1" s="1" t="s">
        <v>80</v>
      </c>
    </row>
    <row r="2" spans="1:74" ht="11.25" customHeight="1" x14ac:dyDescent="0.25">
      <c r="BR2" s="1" t="s">
        <v>106</v>
      </c>
    </row>
    <row r="3" spans="1:74" ht="11.25" customHeight="1" x14ac:dyDescent="0.25"/>
    <row r="4" spans="1:74" ht="15" customHeight="1" x14ac:dyDescent="0.2">
      <c r="A4" s="67" t="s">
        <v>103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</row>
    <row r="5" spans="1:74" ht="11.25" x14ac:dyDescent="0.2">
      <c r="B5" s="13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4" ht="11.25" customHeight="1" x14ac:dyDescent="0.2">
      <c r="A6" s="61" t="s">
        <v>54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60"/>
    </row>
    <row r="7" spans="1:74" ht="11.25" customHeight="1" x14ac:dyDescent="0.2">
      <c r="A7" s="61"/>
      <c r="B7" s="72" t="s">
        <v>59</v>
      </c>
      <c r="C7" s="58" t="s">
        <v>37</v>
      </c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60"/>
    </row>
    <row r="8" spans="1:74" ht="30.75" customHeight="1" x14ac:dyDescent="0.2">
      <c r="A8" s="61"/>
      <c r="B8" s="73"/>
      <c r="C8" s="66" t="s">
        <v>81</v>
      </c>
      <c r="D8" s="66"/>
      <c r="E8" s="63" t="s">
        <v>38</v>
      </c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5"/>
      <c r="S8" s="63" t="s">
        <v>40</v>
      </c>
      <c r="T8" s="64"/>
      <c r="U8" s="64"/>
      <c r="V8" s="64"/>
      <c r="W8" s="64"/>
      <c r="X8" s="64"/>
      <c r="Y8" s="64"/>
      <c r="Z8" s="64"/>
      <c r="AA8" s="64"/>
      <c r="AB8" s="65"/>
      <c r="AC8" s="62" t="s">
        <v>47</v>
      </c>
      <c r="AD8" s="62"/>
      <c r="AE8" s="62"/>
      <c r="AF8" s="62"/>
      <c r="AG8" s="62"/>
      <c r="AH8" s="62"/>
      <c r="AI8" s="63" t="s">
        <v>53</v>
      </c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5"/>
    </row>
    <row r="9" spans="1:74" ht="11.25" customHeight="1" x14ac:dyDescent="0.2">
      <c r="A9" s="61"/>
      <c r="B9" s="73"/>
      <c r="C9" s="56" t="s">
        <v>34</v>
      </c>
      <c r="D9" s="56"/>
      <c r="E9" s="56" t="s">
        <v>34</v>
      </c>
      <c r="F9" s="56"/>
      <c r="G9" s="58" t="s">
        <v>37</v>
      </c>
      <c r="H9" s="59"/>
      <c r="I9" s="59"/>
      <c r="J9" s="59"/>
      <c r="K9" s="59"/>
      <c r="L9" s="59"/>
      <c r="M9" s="59"/>
      <c r="N9" s="59"/>
      <c r="O9" s="59"/>
      <c r="P9" s="59"/>
      <c r="Q9" s="59"/>
      <c r="R9" s="60"/>
      <c r="S9" s="56" t="s">
        <v>34</v>
      </c>
      <c r="T9" s="56"/>
      <c r="U9" s="58" t="s">
        <v>37</v>
      </c>
      <c r="V9" s="59"/>
      <c r="W9" s="59"/>
      <c r="X9" s="59"/>
      <c r="Y9" s="59"/>
      <c r="Z9" s="59"/>
      <c r="AA9" s="59"/>
      <c r="AB9" s="60"/>
      <c r="AC9" s="57" t="s">
        <v>37</v>
      </c>
      <c r="AD9" s="57"/>
      <c r="AE9" s="57"/>
      <c r="AF9" s="57"/>
      <c r="AG9" s="57"/>
      <c r="AH9" s="57"/>
      <c r="AI9" s="69" t="s">
        <v>77</v>
      </c>
      <c r="AJ9" s="52" t="s">
        <v>50</v>
      </c>
      <c r="AK9" s="53"/>
      <c r="AL9" s="52" t="s">
        <v>71</v>
      </c>
      <c r="AM9" s="53"/>
      <c r="AN9" s="52" t="s">
        <v>72</v>
      </c>
      <c r="AO9" s="53"/>
      <c r="AP9" s="45" t="s">
        <v>37</v>
      </c>
      <c r="AQ9" s="45"/>
      <c r="AR9" s="45"/>
      <c r="AS9" s="45"/>
      <c r="AT9" s="45" t="s">
        <v>31</v>
      </c>
      <c r="AU9" s="45"/>
      <c r="AV9" s="45" t="s">
        <v>52</v>
      </c>
      <c r="AW9" s="45"/>
      <c r="AX9" s="45" t="s">
        <v>73</v>
      </c>
      <c r="AY9" s="45"/>
      <c r="AZ9" s="52" t="s">
        <v>74</v>
      </c>
      <c r="BA9" s="53"/>
      <c r="BB9" s="52" t="s">
        <v>75</v>
      </c>
      <c r="BC9" s="53"/>
      <c r="BD9" s="45" t="s">
        <v>37</v>
      </c>
      <c r="BE9" s="45"/>
      <c r="BF9" s="45"/>
      <c r="BG9" s="45"/>
      <c r="BH9" s="45" t="s">
        <v>78</v>
      </c>
      <c r="BI9" s="45"/>
      <c r="BJ9" s="45" t="s">
        <v>83</v>
      </c>
      <c r="BK9" s="45"/>
      <c r="BL9" s="46" t="s">
        <v>37</v>
      </c>
      <c r="BM9" s="48"/>
      <c r="BN9" s="48"/>
      <c r="BO9" s="48"/>
      <c r="BP9" s="48"/>
      <c r="BQ9" s="48"/>
      <c r="BR9" s="48"/>
      <c r="BS9" s="47"/>
      <c r="BT9" s="45" t="s">
        <v>76</v>
      </c>
      <c r="BU9" s="45"/>
      <c r="BV9" s="49"/>
    </row>
    <row r="10" spans="1:74" ht="46.5" customHeight="1" x14ac:dyDescent="0.2">
      <c r="A10" s="61"/>
      <c r="B10" s="73"/>
      <c r="C10" s="56"/>
      <c r="D10" s="56"/>
      <c r="E10" s="56"/>
      <c r="F10" s="56"/>
      <c r="G10" s="68" t="s">
        <v>35</v>
      </c>
      <c r="H10" s="68"/>
      <c r="I10" s="70" t="s">
        <v>68</v>
      </c>
      <c r="J10" s="71"/>
      <c r="K10" s="50" t="s">
        <v>69</v>
      </c>
      <c r="L10" s="51"/>
      <c r="M10" s="50" t="s">
        <v>79</v>
      </c>
      <c r="N10" s="51"/>
      <c r="O10" s="50" t="s">
        <v>70</v>
      </c>
      <c r="P10" s="51"/>
      <c r="Q10" s="56" t="s">
        <v>101</v>
      </c>
      <c r="R10" s="56"/>
      <c r="S10" s="56"/>
      <c r="T10" s="56"/>
      <c r="U10" s="45" t="s">
        <v>35</v>
      </c>
      <c r="V10" s="45"/>
      <c r="W10" s="46" t="s">
        <v>58</v>
      </c>
      <c r="X10" s="47"/>
      <c r="Y10" s="56" t="s">
        <v>39</v>
      </c>
      <c r="Z10" s="56"/>
      <c r="AA10" s="56" t="s">
        <v>101</v>
      </c>
      <c r="AB10" s="56"/>
      <c r="AC10" s="56" t="s">
        <v>1</v>
      </c>
      <c r="AD10" s="56"/>
      <c r="AE10" s="56" t="s">
        <v>2</v>
      </c>
      <c r="AF10" s="56"/>
      <c r="AG10" s="56" t="s">
        <v>0</v>
      </c>
      <c r="AH10" s="56"/>
      <c r="AI10" s="62"/>
      <c r="AJ10" s="54"/>
      <c r="AK10" s="55"/>
      <c r="AL10" s="54"/>
      <c r="AM10" s="55"/>
      <c r="AN10" s="54"/>
      <c r="AO10" s="55"/>
      <c r="AP10" s="45" t="s">
        <v>104</v>
      </c>
      <c r="AQ10" s="45"/>
      <c r="AR10" s="45" t="s">
        <v>105</v>
      </c>
      <c r="AS10" s="45"/>
      <c r="AT10" s="45"/>
      <c r="AU10" s="45"/>
      <c r="AV10" s="45"/>
      <c r="AW10" s="45"/>
      <c r="AX10" s="45"/>
      <c r="AY10" s="45"/>
      <c r="AZ10" s="54"/>
      <c r="BA10" s="55"/>
      <c r="BB10" s="54"/>
      <c r="BC10" s="55"/>
      <c r="BD10" s="45" t="s">
        <v>99</v>
      </c>
      <c r="BE10" s="45"/>
      <c r="BF10" s="45" t="s">
        <v>100</v>
      </c>
      <c r="BG10" s="45"/>
      <c r="BH10" s="45"/>
      <c r="BI10" s="45"/>
      <c r="BJ10" s="45"/>
      <c r="BK10" s="45"/>
      <c r="BL10" s="46" t="s">
        <v>84</v>
      </c>
      <c r="BM10" s="47"/>
      <c r="BN10" s="46" t="s">
        <v>85</v>
      </c>
      <c r="BO10" s="47"/>
      <c r="BP10" s="46" t="s">
        <v>86</v>
      </c>
      <c r="BQ10" s="47"/>
      <c r="BR10" s="46" t="s">
        <v>101</v>
      </c>
      <c r="BS10" s="47"/>
      <c r="BT10" s="45"/>
      <c r="BU10" s="45"/>
      <c r="BV10" s="49"/>
    </row>
    <row r="11" spans="1:74" s="2" customFormat="1" ht="21" customHeight="1" x14ac:dyDescent="0.2">
      <c r="A11" s="61"/>
      <c r="B11" s="14" t="s">
        <v>45</v>
      </c>
      <c r="C11" s="8" t="s">
        <v>32</v>
      </c>
      <c r="D11" s="8" t="s">
        <v>45</v>
      </c>
      <c r="E11" s="8" t="s">
        <v>36</v>
      </c>
      <c r="F11" s="8" t="s">
        <v>44</v>
      </c>
      <c r="G11" s="8" t="s">
        <v>36</v>
      </c>
      <c r="H11" s="8" t="s">
        <v>44</v>
      </c>
      <c r="I11" s="8" t="s">
        <v>36</v>
      </c>
      <c r="J11" s="8" t="s">
        <v>43</v>
      </c>
      <c r="K11" s="8" t="s">
        <v>36</v>
      </c>
      <c r="L11" s="8" t="s">
        <v>43</v>
      </c>
      <c r="M11" s="8" t="s">
        <v>36</v>
      </c>
      <c r="N11" s="8" t="s">
        <v>43</v>
      </c>
      <c r="O11" s="8" t="s">
        <v>36</v>
      </c>
      <c r="P11" s="8" t="s">
        <v>43</v>
      </c>
      <c r="Q11" s="37" t="s">
        <v>36</v>
      </c>
      <c r="R11" s="37" t="s">
        <v>43</v>
      </c>
      <c r="S11" s="8" t="s">
        <v>36</v>
      </c>
      <c r="T11" s="8" t="s">
        <v>42</v>
      </c>
      <c r="U11" s="8" t="s">
        <v>36</v>
      </c>
      <c r="V11" s="8" t="s">
        <v>41</v>
      </c>
      <c r="W11" s="8" t="s">
        <v>36</v>
      </c>
      <c r="X11" s="8" t="s">
        <v>41</v>
      </c>
      <c r="Y11" s="8" t="s">
        <v>36</v>
      </c>
      <c r="Z11" s="8" t="s">
        <v>33</v>
      </c>
      <c r="AA11" s="37" t="s">
        <v>36</v>
      </c>
      <c r="AB11" s="37" t="s">
        <v>102</v>
      </c>
      <c r="AC11" s="8" t="s">
        <v>36</v>
      </c>
      <c r="AD11" s="8" t="s">
        <v>33</v>
      </c>
      <c r="AE11" s="8" t="s">
        <v>36</v>
      </c>
      <c r="AF11" s="8" t="s">
        <v>33</v>
      </c>
      <c r="AG11" s="8" t="s">
        <v>46</v>
      </c>
      <c r="AH11" s="8" t="s">
        <v>33</v>
      </c>
      <c r="AI11" s="8" t="s">
        <v>44</v>
      </c>
      <c r="AJ11" s="8" t="s">
        <v>46</v>
      </c>
      <c r="AK11" s="8" t="s">
        <v>33</v>
      </c>
      <c r="AL11" s="8" t="s">
        <v>48</v>
      </c>
      <c r="AM11" s="8" t="s">
        <v>49</v>
      </c>
      <c r="AN11" s="8" t="s">
        <v>51</v>
      </c>
      <c r="AO11" s="8" t="s">
        <v>49</v>
      </c>
      <c r="AP11" s="43" t="s">
        <v>51</v>
      </c>
      <c r="AQ11" s="43" t="s">
        <v>49</v>
      </c>
      <c r="AR11" s="43" t="s">
        <v>51</v>
      </c>
      <c r="AS11" s="43" t="s">
        <v>49</v>
      </c>
      <c r="AT11" s="8" t="s">
        <v>51</v>
      </c>
      <c r="AU11" s="8" t="s">
        <v>49</v>
      </c>
      <c r="AV11" s="8" t="s">
        <v>51</v>
      </c>
      <c r="AW11" s="8" t="s">
        <v>49</v>
      </c>
      <c r="AX11" s="8" t="s">
        <v>51</v>
      </c>
      <c r="AY11" s="8" t="s">
        <v>49</v>
      </c>
      <c r="AZ11" s="8" t="s">
        <v>51</v>
      </c>
      <c r="BA11" s="8" t="s">
        <v>49</v>
      </c>
      <c r="BB11" s="8" t="s">
        <v>51</v>
      </c>
      <c r="BC11" s="8" t="s">
        <v>49</v>
      </c>
      <c r="BD11" s="37" t="s">
        <v>51</v>
      </c>
      <c r="BE11" s="37" t="s">
        <v>49</v>
      </c>
      <c r="BF11" s="37" t="s">
        <v>51</v>
      </c>
      <c r="BG11" s="37" t="s">
        <v>49</v>
      </c>
      <c r="BH11" s="8" t="s">
        <v>51</v>
      </c>
      <c r="BI11" s="8" t="s">
        <v>49</v>
      </c>
      <c r="BJ11" s="8" t="s">
        <v>51</v>
      </c>
      <c r="BK11" s="8" t="s">
        <v>49</v>
      </c>
      <c r="BL11" s="32" t="s">
        <v>51</v>
      </c>
      <c r="BM11" s="32" t="s">
        <v>49</v>
      </c>
      <c r="BN11" s="32" t="s">
        <v>51</v>
      </c>
      <c r="BO11" s="32" t="s">
        <v>49</v>
      </c>
      <c r="BP11" s="32" t="s">
        <v>51</v>
      </c>
      <c r="BQ11" s="32" t="s">
        <v>49</v>
      </c>
      <c r="BR11" s="37" t="s">
        <v>51</v>
      </c>
      <c r="BS11" s="37" t="s">
        <v>49</v>
      </c>
      <c r="BT11" s="8" t="s">
        <v>51</v>
      </c>
      <c r="BU11" s="8" t="s">
        <v>49</v>
      </c>
    </row>
    <row r="12" spans="1:74" s="2" customFormat="1" ht="11.25" customHeight="1" x14ac:dyDescent="0.2">
      <c r="A12" s="9" t="s">
        <v>55</v>
      </c>
      <c r="B12" s="16">
        <f>D12+F12+T12+AD12+AF12+AH12+AI12</f>
        <v>11580414.332290001</v>
      </c>
      <c r="C12" s="27">
        <v>91133</v>
      </c>
      <c r="D12" s="16">
        <v>696941.34805999999</v>
      </c>
      <c r="E12" s="27">
        <v>55465</v>
      </c>
      <c r="F12" s="16">
        <v>5083950.0344900005</v>
      </c>
      <c r="G12" s="27">
        <v>3226</v>
      </c>
      <c r="H12" s="16">
        <v>557089.69999999995</v>
      </c>
      <c r="I12" s="27">
        <v>379</v>
      </c>
      <c r="J12" s="16">
        <v>125401.7</v>
      </c>
      <c r="K12" s="27">
        <v>25</v>
      </c>
      <c r="L12" s="16">
        <v>10877.6</v>
      </c>
      <c r="M12" s="27">
        <v>16</v>
      </c>
      <c r="N12" s="16">
        <v>8376.2999999999993</v>
      </c>
      <c r="O12" s="27">
        <v>100</v>
      </c>
      <c r="P12" s="16">
        <v>34075.4</v>
      </c>
      <c r="Q12" s="27">
        <f>E12-G12-I12-K12-M12-O12</f>
        <v>51719</v>
      </c>
      <c r="R12" s="16">
        <f>F12-H12-J12-L12-N12-P12</f>
        <v>4348129.3344900003</v>
      </c>
      <c r="S12" s="27">
        <v>21164</v>
      </c>
      <c r="T12" s="16">
        <v>1141533.3961400001</v>
      </c>
      <c r="U12" s="27">
        <v>4110</v>
      </c>
      <c r="V12" s="16">
        <v>557630.1</v>
      </c>
      <c r="W12" s="27">
        <v>202</v>
      </c>
      <c r="X12" s="16">
        <v>39247</v>
      </c>
      <c r="Y12" s="27">
        <v>218</v>
      </c>
      <c r="Z12" s="16">
        <v>42375.1</v>
      </c>
      <c r="AA12" s="27">
        <f>S12-U12-W12-Y12</f>
        <v>16634</v>
      </c>
      <c r="AB12" s="16">
        <f>T12-V12-X12-Z12</f>
        <v>502281.19614000013</v>
      </c>
      <c r="AC12" s="27">
        <v>1773</v>
      </c>
      <c r="AD12" s="16">
        <v>171688.45196000001</v>
      </c>
      <c r="AE12" s="27">
        <v>850</v>
      </c>
      <c r="AF12" s="16">
        <v>42460.031199999998</v>
      </c>
      <c r="AG12" s="27">
        <v>1018</v>
      </c>
      <c r="AH12" s="16">
        <v>46110.3</v>
      </c>
      <c r="AI12" s="20">
        <f>AK12+AM12+AO12+AU12+AW12+AY12+BC12+BI12+BK12+BU12</f>
        <v>4397730.7704400001</v>
      </c>
      <c r="AJ12" s="27">
        <v>384877</v>
      </c>
      <c r="AK12" s="16">
        <v>1415634.4</v>
      </c>
      <c r="AL12" s="27">
        <v>86729</v>
      </c>
      <c r="AM12" s="16">
        <v>339306.9</v>
      </c>
      <c r="AN12" s="27">
        <v>19587</v>
      </c>
      <c r="AO12" s="16">
        <v>49911.199999999997</v>
      </c>
      <c r="AP12" s="27">
        <v>1792</v>
      </c>
      <c r="AQ12" s="16">
        <v>4227.6000000000004</v>
      </c>
      <c r="AR12" s="27">
        <f>AN12-AP12</f>
        <v>17795</v>
      </c>
      <c r="AS12" s="16">
        <f>AO12-AQ12</f>
        <v>45683.6</v>
      </c>
      <c r="AT12" s="27">
        <v>169695</v>
      </c>
      <c r="AU12" s="16">
        <v>297344.66985000001</v>
      </c>
      <c r="AV12" s="27">
        <v>715462</v>
      </c>
      <c r="AW12" s="16">
        <v>558346.6</v>
      </c>
      <c r="AX12" s="27">
        <v>135880</v>
      </c>
      <c r="AY12" s="16">
        <v>775250.97710999998</v>
      </c>
      <c r="AZ12" s="27">
        <v>15951</v>
      </c>
      <c r="BA12" s="16">
        <v>39349.4</v>
      </c>
      <c r="BB12" s="27">
        <f>BD12+BF12</f>
        <v>42323</v>
      </c>
      <c r="BC12" s="16">
        <f>BE12+BG12</f>
        <v>138935.29999999999</v>
      </c>
      <c r="BD12" s="27">
        <v>21681</v>
      </c>
      <c r="BE12" s="16">
        <v>112786.2</v>
      </c>
      <c r="BF12" s="27">
        <v>20642</v>
      </c>
      <c r="BG12" s="16">
        <v>26149.1</v>
      </c>
      <c r="BH12" s="27">
        <v>83839</v>
      </c>
      <c r="BI12" s="16">
        <v>391383.42348</v>
      </c>
      <c r="BJ12" s="27">
        <v>82251</v>
      </c>
      <c r="BK12" s="16">
        <v>389916.9</v>
      </c>
      <c r="BL12" s="27">
        <v>14157</v>
      </c>
      <c r="BM12" s="16">
        <v>94753.4</v>
      </c>
      <c r="BN12" s="27">
        <v>39347</v>
      </c>
      <c r="BO12" s="16">
        <v>221100.4</v>
      </c>
      <c r="BP12" s="27">
        <v>18792</v>
      </c>
      <c r="BQ12" s="16">
        <v>47487.4</v>
      </c>
      <c r="BR12" s="27">
        <f>BJ12-BL12-BN12-BP12</f>
        <v>9955</v>
      </c>
      <c r="BS12" s="16">
        <f>BK12-BM12-BO12-BQ12</f>
        <v>26575.700000000004</v>
      </c>
      <c r="BT12" s="27">
        <v>10468</v>
      </c>
      <c r="BU12" s="16">
        <v>41700.400000000001</v>
      </c>
    </row>
    <row r="13" spans="1:74" s="2" customFormat="1" ht="11.25" customHeight="1" x14ac:dyDescent="0.2">
      <c r="A13" s="9" t="s">
        <v>56</v>
      </c>
      <c r="B13" s="16">
        <f>D13+F13+T13+AD13+AF13+AH13+AI13</f>
        <v>413000.11256768845</v>
      </c>
      <c r="C13" s="27">
        <f>C12-C14</f>
        <v>215.8456079478201</v>
      </c>
      <c r="D13" s="16">
        <f>D12-D14</f>
        <v>11304.998050022172</v>
      </c>
      <c r="E13" s="27">
        <f t="shared" ref="E13:BQ13" si="0">E12-E14</f>
        <v>892</v>
      </c>
      <c r="F13" s="16">
        <f t="shared" si="0"/>
        <v>117130.65656579845</v>
      </c>
      <c r="G13" s="27">
        <f t="shared" si="0"/>
        <v>581</v>
      </c>
      <c r="H13" s="16">
        <f t="shared" si="0"/>
        <v>56057.104427925893</v>
      </c>
      <c r="I13" s="27">
        <f t="shared" ref="I13" si="1">I12-I14</f>
        <v>1</v>
      </c>
      <c r="J13" s="16">
        <f t="shared" ref="J13" si="2">J12-J14</f>
        <v>30496.327110616257</v>
      </c>
      <c r="K13" s="27">
        <f t="shared" ref="K13" si="3">K12-K14</f>
        <v>0</v>
      </c>
      <c r="L13" s="16">
        <f t="shared" ref="L13" si="4">L12-L14</f>
        <v>1917.8634229999971</v>
      </c>
      <c r="M13" s="27">
        <f t="shared" ref="M13" si="5">M12-M14</f>
        <v>16</v>
      </c>
      <c r="N13" s="16">
        <f t="shared" ref="N13" si="6">N12-N14</f>
        <v>8376.2999999999993</v>
      </c>
      <c r="O13" s="27">
        <f t="shared" ref="O13:Q13" si="7">O12-O14</f>
        <v>22</v>
      </c>
      <c r="P13" s="16">
        <f t="shared" ref="P13:R13" si="8">P12-P14</f>
        <v>2964.8721642099845</v>
      </c>
      <c r="Q13" s="27">
        <f t="shared" si="7"/>
        <v>272</v>
      </c>
      <c r="R13" s="16">
        <f t="shared" si="8"/>
        <v>17318.189440046437</v>
      </c>
      <c r="S13" s="27">
        <f t="shared" si="0"/>
        <v>7142</v>
      </c>
      <c r="T13" s="16">
        <f t="shared" si="0"/>
        <v>205412.82230913569</v>
      </c>
      <c r="U13" s="27">
        <f t="shared" si="0"/>
        <v>1951</v>
      </c>
      <c r="V13" s="16">
        <f t="shared" si="0"/>
        <v>166392.7583047112</v>
      </c>
      <c r="W13" s="27">
        <f t="shared" si="0"/>
        <v>98</v>
      </c>
      <c r="X13" s="16">
        <f t="shared" si="0"/>
        <v>20036.67757328337</v>
      </c>
      <c r="Y13" s="27">
        <f t="shared" si="0"/>
        <v>8</v>
      </c>
      <c r="Z13" s="16">
        <f t="shared" si="0"/>
        <v>18069.559961466533</v>
      </c>
      <c r="AA13" s="27">
        <f>AA12-AA14</f>
        <v>5085</v>
      </c>
      <c r="AB13" s="16">
        <f>AB12-AB14</f>
        <v>913.82646967459004</v>
      </c>
      <c r="AC13" s="27">
        <f t="shared" si="0"/>
        <v>236</v>
      </c>
      <c r="AD13" s="16">
        <f t="shared" si="0"/>
        <v>4376.7024581009464</v>
      </c>
      <c r="AE13" s="27">
        <f t="shared" si="0"/>
        <v>16</v>
      </c>
      <c r="AF13" s="16">
        <f t="shared" si="0"/>
        <v>21.683294188944274</v>
      </c>
      <c r="AG13" s="27">
        <f t="shared" si="0"/>
        <v>6</v>
      </c>
      <c r="AH13" s="16">
        <f t="shared" si="0"/>
        <v>2410.859295000002</v>
      </c>
      <c r="AI13" s="20">
        <f>AK13+AM13+AO13+AU13+AW13+AY13+BC13+BK13+BU13+BI13</f>
        <v>72342.390595442237</v>
      </c>
      <c r="AJ13" s="27">
        <f t="shared" si="0"/>
        <v>223</v>
      </c>
      <c r="AK13" s="16">
        <f t="shared" si="0"/>
        <v>635.88684171531349</v>
      </c>
      <c r="AL13" s="27">
        <f t="shared" si="0"/>
        <v>2896</v>
      </c>
      <c r="AM13" s="16">
        <f t="shared" si="0"/>
        <v>21246.736629357853</v>
      </c>
      <c r="AN13" s="27">
        <f t="shared" ref="AN13:AP13" si="9">AN12-AN14</f>
        <v>4440</v>
      </c>
      <c r="AO13" s="16">
        <f t="shared" ref="AO13:AR13" si="10">AO12-AO14</f>
        <v>11533.509864605192</v>
      </c>
      <c r="AP13" s="27">
        <f t="shared" si="9"/>
        <v>2</v>
      </c>
      <c r="AQ13" s="16">
        <f t="shared" si="10"/>
        <v>148.84865999999874</v>
      </c>
      <c r="AR13" s="27">
        <f t="shared" si="10"/>
        <v>4438</v>
      </c>
      <c r="AS13" s="16">
        <f t="shared" ref="AS13" si="11">AS12-AS14</f>
        <v>11384.661204605189</v>
      </c>
      <c r="AT13" s="27">
        <f t="shared" si="0"/>
        <v>2378</v>
      </c>
      <c r="AU13" s="16">
        <f t="shared" si="0"/>
        <v>996.51873101596721</v>
      </c>
      <c r="AV13" s="27">
        <f>AV12-AV14</f>
        <v>21688</v>
      </c>
      <c r="AW13" s="16">
        <f>AW12-AW14</f>
        <v>297.01094451977406</v>
      </c>
      <c r="AX13" s="27">
        <f t="shared" si="0"/>
        <v>12</v>
      </c>
      <c r="AY13" s="16">
        <f t="shared" si="0"/>
        <v>62.994135728455149</v>
      </c>
      <c r="AZ13" s="27">
        <f t="shared" ref="AZ13" si="12">AZ12-AZ14</f>
        <v>1016</v>
      </c>
      <c r="BA13" s="16">
        <f t="shared" ref="BA13" si="13">BA12-BA14</f>
        <v>2623.7663100059945</v>
      </c>
      <c r="BB13" s="27">
        <f t="shared" ref="BB13:BF13" si="14">BB12-BB14</f>
        <v>3</v>
      </c>
      <c r="BC13" s="16">
        <f t="shared" ref="BC13:BG13" si="15">BC12-BC14</f>
        <v>10.680000040767482</v>
      </c>
      <c r="BD13" s="27">
        <f t="shared" si="14"/>
        <v>1</v>
      </c>
      <c r="BE13" s="16">
        <f t="shared" si="15"/>
        <v>6.6200000337557867</v>
      </c>
      <c r="BF13" s="27">
        <f t="shared" si="14"/>
        <v>2</v>
      </c>
      <c r="BG13" s="16">
        <f t="shared" si="15"/>
        <v>4.0600000070662645</v>
      </c>
      <c r="BH13" s="27">
        <f t="shared" ref="BH13" si="16">BH12-BH14</f>
        <v>13</v>
      </c>
      <c r="BI13" s="16">
        <f t="shared" ref="BI13" si="17">BI12-BI14</f>
        <v>61.302480072365142</v>
      </c>
      <c r="BJ13" s="27">
        <f t="shared" si="0"/>
        <v>384</v>
      </c>
      <c r="BK13" s="16">
        <f t="shared" si="0"/>
        <v>35236.700968386547</v>
      </c>
      <c r="BL13" s="27">
        <f t="shared" si="0"/>
        <v>52</v>
      </c>
      <c r="BM13" s="16">
        <f t="shared" si="0"/>
        <v>347.60262053445331</v>
      </c>
      <c r="BN13" s="27">
        <f t="shared" si="0"/>
        <v>1</v>
      </c>
      <c r="BO13" s="16">
        <f t="shared" si="0"/>
        <v>34852.919153278839</v>
      </c>
      <c r="BP13" s="27">
        <f t="shared" si="0"/>
        <v>33</v>
      </c>
      <c r="BQ13" s="16">
        <f t="shared" si="0"/>
        <v>1.3989364231092623</v>
      </c>
      <c r="BR13" s="27">
        <f t="shared" ref="BR13:BS13" si="18">BR12-BR14</f>
        <v>298</v>
      </c>
      <c r="BS13" s="16">
        <f t="shared" si="18"/>
        <v>34.78025815008732</v>
      </c>
      <c r="BT13" s="27">
        <f t="shared" ref="BT13" si="19">BT12-BT14</f>
        <v>2984</v>
      </c>
      <c r="BU13" s="16">
        <f t="shared" ref="BU13" si="20">BU12-BU14</f>
        <v>2261.0500000000029</v>
      </c>
    </row>
    <row r="14" spans="1:74" s="10" customFormat="1" ht="10.5" x14ac:dyDescent="0.15">
      <c r="A14" s="15" t="s">
        <v>57</v>
      </c>
      <c r="B14" s="17">
        <f t="shared" ref="B14:AI14" si="21">SUM(B15:B63)</f>
        <v>11167414.219722312</v>
      </c>
      <c r="C14" s="39">
        <f t="shared" si="21"/>
        <v>90917.15439205218</v>
      </c>
      <c r="D14" s="17">
        <f t="shared" si="21"/>
        <v>685636.35000997782</v>
      </c>
      <c r="E14" s="36">
        <f t="shared" si="21"/>
        <v>54573</v>
      </c>
      <c r="F14" s="17">
        <f t="shared" si="21"/>
        <v>4966819.377924202</v>
      </c>
      <c r="G14" s="36">
        <f t="shared" si="21"/>
        <v>2645</v>
      </c>
      <c r="H14" s="17">
        <f t="shared" si="21"/>
        <v>501032.59557207406</v>
      </c>
      <c r="I14" s="36">
        <f t="shared" si="21"/>
        <v>378</v>
      </c>
      <c r="J14" s="17">
        <f t="shared" si="21"/>
        <v>94905.37288938374</v>
      </c>
      <c r="K14" s="36">
        <f t="shared" si="21"/>
        <v>25</v>
      </c>
      <c r="L14" s="17">
        <f t="shared" si="21"/>
        <v>8959.7365770000033</v>
      </c>
      <c r="M14" s="36">
        <f t="shared" si="21"/>
        <v>0</v>
      </c>
      <c r="N14" s="17">
        <f t="shared" si="21"/>
        <v>0</v>
      </c>
      <c r="O14" s="36">
        <f t="shared" si="21"/>
        <v>78</v>
      </c>
      <c r="P14" s="17">
        <f t="shared" si="21"/>
        <v>31110.527835790017</v>
      </c>
      <c r="Q14" s="36">
        <f>SUM(Q15:Q63)</f>
        <v>51447</v>
      </c>
      <c r="R14" s="17">
        <f t="shared" si="21"/>
        <v>4330811.1450499538</v>
      </c>
      <c r="S14" s="36">
        <f t="shared" si="21"/>
        <v>14022</v>
      </c>
      <c r="T14" s="17">
        <f t="shared" si="21"/>
        <v>936120.57383086439</v>
      </c>
      <c r="U14" s="36">
        <f t="shared" si="21"/>
        <v>2159</v>
      </c>
      <c r="V14" s="17">
        <f t="shared" si="21"/>
        <v>391237.34169528878</v>
      </c>
      <c r="W14" s="36">
        <f t="shared" si="21"/>
        <v>104</v>
      </c>
      <c r="X14" s="17">
        <f t="shared" si="21"/>
        <v>19210.32242671663</v>
      </c>
      <c r="Y14" s="36">
        <f t="shared" si="21"/>
        <v>210</v>
      </c>
      <c r="Z14" s="17">
        <f t="shared" si="21"/>
        <v>24305.540038533465</v>
      </c>
      <c r="AA14" s="36">
        <f>SUM(AA15:AA63)</f>
        <v>11549</v>
      </c>
      <c r="AB14" s="17">
        <f>SUM(AB15:AB63)</f>
        <v>501367.36967032554</v>
      </c>
      <c r="AC14" s="36">
        <f t="shared" si="21"/>
        <v>1537</v>
      </c>
      <c r="AD14" s="17">
        <f t="shared" si="21"/>
        <v>167311.74950189906</v>
      </c>
      <c r="AE14" s="36">
        <f t="shared" si="21"/>
        <v>834</v>
      </c>
      <c r="AF14" s="17">
        <f t="shared" si="21"/>
        <v>42438.347905811053</v>
      </c>
      <c r="AG14" s="36">
        <f t="shared" si="21"/>
        <v>1012</v>
      </c>
      <c r="AH14" s="17">
        <f t="shared" si="21"/>
        <v>43699.440705000001</v>
      </c>
      <c r="AI14" s="17">
        <f t="shared" si="21"/>
        <v>4325388.3798445556</v>
      </c>
      <c r="AJ14" s="36">
        <f t="shared" ref="AJ14" si="22">SUM(AJ15:AJ63)</f>
        <v>384654</v>
      </c>
      <c r="AK14" s="17">
        <f t="shared" ref="AK14" si="23">SUM(AK15:AK63)</f>
        <v>1414998.5131582846</v>
      </c>
      <c r="AL14" s="36">
        <f t="shared" ref="AL14" si="24">SUM(AL15:AL63)</f>
        <v>83833</v>
      </c>
      <c r="AM14" s="17">
        <f t="shared" ref="AM14" si="25">SUM(AM15:AM63)</f>
        <v>318060.16337064217</v>
      </c>
      <c r="AN14" s="36">
        <f t="shared" ref="AN14:AP14" si="26">SUM(AN15:AN63)</f>
        <v>15147</v>
      </c>
      <c r="AO14" s="17">
        <f t="shared" ref="AO14:AR14" si="27">SUM(AO15:AO63)</f>
        <v>38377.690135394805</v>
      </c>
      <c r="AP14" s="36">
        <f t="shared" si="26"/>
        <v>1790</v>
      </c>
      <c r="AQ14" s="17">
        <f t="shared" si="27"/>
        <v>4078.7513400000016</v>
      </c>
      <c r="AR14" s="36">
        <f t="shared" si="27"/>
        <v>13357</v>
      </c>
      <c r="AS14" s="17">
        <f t="shared" ref="AS14" si="28">SUM(AS15:AS63)</f>
        <v>34298.93879539481</v>
      </c>
      <c r="AT14" s="36">
        <f t="shared" ref="AT14" si="29">SUM(AT15:AT63)</f>
        <v>167317</v>
      </c>
      <c r="AU14" s="17">
        <f t="shared" ref="AU14" si="30">SUM(AU15:AU63)</f>
        <v>296348.15111898404</v>
      </c>
      <c r="AV14" s="36">
        <f t="shared" ref="AV14" si="31">SUM(AV15:AV63)</f>
        <v>693774</v>
      </c>
      <c r="AW14" s="17">
        <f t="shared" ref="AW14" si="32">SUM(AW15:AW63)</f>
        <v>558049.5890554802</v>
      </c>
      <c r="AX14" s="36">
        <f t="shared" ref="AX14" si="33">SUM(AX15:AX63)</f>
        <v>135868</v>
      </c>
      <c r="AY14" s="17">
        <f t="shared" ref="AY14" si="34">SUM(AY15:AY63)</f>
        <v>775187.98297427152</v>
      </c>
      <c r="AZ14" s="36">
        <f t="shared" ref="AZ14" si="35">SUM(AZ15:AZ63)</f>
        <v>14935</v>
      </c>
      <c r="BA14" s="17">
        <f t="shared" ref="BA14" si="36">SUM(BA15:BA63)</f>
        <v>36725.633689994007</v>
      </c>
      <c r="BB14" s="36">
        <f t="shared" ref="BB14:BF14" si="37">SUM(BB15:BB63)</f>
        <v>42320</v>
      </c>
      <c r="BC14" s="17">
        <f t="shared" ref="BC14:BG14" si="38">SUM(BC15:BC63)</f>
        <v>138924.61999995922</v>
      </c>
      <c r="BD14" s="36">
        <f t="shared" si="37"/>
        <v>21680</v>
      </c>
      <c r="BE14" s="17">
        <f t="shared" si="38"/>
        <v>112779.57999996624</v>
      </c>
      <c r="BF14" s="36">
        <f t="shared" si="37"/>
        <v>20640</v>
      </c>
      <c r="BG14" s="17">
        <f t="shared" si="38"/>
        <v>26145.039999992932</v>
      </c>
      <c r="BH14" s="36">
        <f t="shared" ref="BH14" si="39">SUM(BH15:BH63)</f>
        <v>83826</v>
      </c>
      <c r="BI14" s="17">
        <f t="shared" ref="BI14" si="40">SUM(BI15:BI63)</f>
        <v>391322.12099992763</v>
      </c>
      <c r="BJ14" s="36">
        <f t="shared" ref="BJ14" si="41">SUM(BJ15:BJ63)</f>
        <v>81867</v>
      </c>
      <c r="BK14" s="17">
        <f t="shared" ref="BK14" si="42">SUM(BK15:BK63)</f>
        <v>354680.19903161348</v>
      </c>
      <c r="BL14" s="36">
        <f t="shared" ref="BL14" si="43">SUM(BL15:BL63)</f>
        <v>14105</v>
      </c>
      <c r="BM14" s="17">
        <f t="shared" ref="BM14" si="44">SUM(BM15:BM63)</f>
        <v>94405.797379465541</v>
      </c>
      <c r="BN14" s="36">
        <f t="shared" ref="BN14" si="45">SUM(BN15:BN63)</f>
        <v>39346</v>
      </c>
      <c r="BO14" s="17">
        <f t="shared" ref="BO14" si="46">SUM(BO15:BO63)</f>
        <v>186247.48084672116</v>
      </c>
      <c r="BP14" s="36">
        <f t="shared" ref="BP14:BR14" si="47">SUM(BP15:BP63)</f>
        <v>18759</v>
      </c>
      <c r="BQ14" s="17">
        <f t="shared" ref="BQ14:BS14" si="48">SUM(BQ15:BQ63)</f>
        <v>47486.001063576892</v>
      </c>
      <c r="BR14" s="36">
        <f t="shared" si="47"/>
        <v>9657</v>
      </c>
      <c r="BS14" s="17">
        <f t="shared" si="48"/>
        <v>26540.919741849917</v>
      </c>
      <c r="BT14" s="36">
        <f t="shared" ref="BT14" si="49">SUM(BT15:BT63)</f>
        <v>7484</v>
      </c>
      <c r="BU14" s="35">
        <f t="shared" ref="BU14" si="50">SUM(BU15:BU63)</f>
        <v>39439.35</v>
      </c>
    </row>
    <row r="15" spans="1:74" ht="11.25" x14ac:dyDescent="0.2">
      <c r="A15" s="12" t="s">
        <v>3</v>
      </c>
      <c r="B15" s="16">
        <f t="shared" ref="B15:B46" si="51">D15+F15+T15+AD15+AF15+AH15+AI15</f>
        <v>174383.40685018207</v>
      </c>
      <c r="C15" s="28">
        <v>3331.641057910062</v>
      </c>
      <c r="D15" s="23">
        <v>18545.528963523677</v>
      </c>
      <c r="E15" s="28">
        <v>744</v>
      </c>
      <c r="F15" s="23">
        <v>51575.020689727462</v>
      </c>
      <c r="G15" s="28"/>
      <c r="H15" s="23"/>
      <c r="I15" s="23"/>
      <c r="J15" s="23"/>
      <c r="K15" s="23"/>
      <c r="L15" s="23"/>
      <c r="M15" s="23"/>
      <c r="N15" s="23"/>
      <c r="O15" s="23"/>
      <c r="P15" s="23"/>
      <c r="Q15" s="28">
        <f t="shared" ref="Q15:Q31" si="52">E15-G15-I15-K15-M15-O15</f>
        <v>744</v>
      </c>
      <c r="R15" s="23">
        <f t="shared" ref="R15:R31" si="53">F15-H15-J15-L15-N15-P15</f>
        <v>51575.020689727462</v>
      </c>
      <c r="S15" s="28">
        <v>263</v>
      </c>
      <c r="T15" s="23">
        <v>7264.0470432589846</v>
      </c>
      <c r="U15" s="22"/>
      <c r="V15" s="23"/>
      <c r="W15" s="23"/>
      <c r="X15" s="23"/>
      <c r="Y15" s="22"/>
      <c r="Z15" s="24"/>
      <c r="AA15" s="41">
        <f t="shared" ref="AA15:AA32" si="54">S15-U15-W15-Y15</f>
        <v>263</v>
      </c>
      <c r="AB15" s="42">
        <f t="shared" ref="AB15:AB32" si="55">T15-V15-X15-Z15</f>
        <v>7264.0470432589846</v>
      </c>
      <c r="AC15" s="22"/>
      <c r="AD15" s="22"/>
      <c r="AE15" s="22"/>
      <c r="AF15" s="22"/>
      <c r="AG15" s="22"/>
      <c r="AH15" s="24"/>
      <c r="AI15" s="24">
        <f t="shared" ref="AI15:AI33" si="56">AK15+AM15+AO15+AU15+AW15+AY15+BC15+BK15+BU15+BI15</f>
        <v>96998.810153671962</v>
      </c>
      <c r="AJ15" s="28">
        <v>7171</v>
      </c>
      <c r="AK15" s="23">
        <v>26172.447401359917</v>
      </c>
      <c r="AL15" s="28"/>
      <c r="AM15" s="23"/>
      <c r="AN15" s="28">
        <v>574</v>
      </c>
      <c r="AO15" s="23">
        <v>1473.9530484811999</v>
      </c>
      <c r="AP15" s="23"/>
      <c r="AQ15" s="23"/>
      <c r="AR15" s="28">
        <f>AN15-AP15</f>
        <v>574</v>
      </c>
      <c r="AS15" s="23">
        <f>AO15-AQ15</f>
        <v>1473.9530484811999</v>
      </c>
      <c r="AT15" s="28">
        <v>5663</v>
      </c>
      <c r="AU15" s="23">
        <v>10316.945465758801</v>
      </c>
      <c r="AV15" s="28">
        <v>19546</v>
      </c>
      <c r="AW15" s="23">
        <v>6012.7940462848001</v>
      </c>
      <c r="AX15" s="28">
        <v>3799</v>
      </c>
      <c r="AY15" s="23">
        <v>24855.902430999999</v>
      </c>
      <c r="AZ15" s="28">
        <v>307</v>
      </c>
      <c r="BA15" s="23">
        <v>1101.1584309999998</v>
      </c>
      <c r="BB15" s="28">
        <f>BD15+BF15</f>
        <v>1461</v>
      </c>
      <c r="BC15" s="23">
        <f>BE15+BG15</f>
        <v>4661.896999999999</v>
      </c>
      <c r="BD15" s="28">
        <v>637</v>
      </c>
      <c r="BE15" s="23">
        <v>3700.8169999999991</v>
      </c>
      <c r="BF15" s="28">
        <v>824</v>
      </c>
      <c r="BG15" s="23">
        <v>961.08</v>
      </c>
      <c r="BH15" s="28">
        <v>2964</v>
      </c>
      <c r="BI15" s="23">
        <v>11174.963000000002</v>
      </c>
      <c r="BJ15" s="28">
        <v>2968</v>
      </c>
      <c r="BK15" s="23">
        <v>12329.90776078725</v>
      </c>
      <c r="BL15" s="28"/>
      <c r="BM15" s="23"/>
      <c r="BN15" s="28">
        <v>2391</v>
      </c>
      <c r="BO15" s="23">
        <v>10831.846975199634</v>
      </c>
      <c r="BP15" s="28">
        <v>344</v>
      </c>
      <c r="BQ15" s="23">
        <v>873.27985881761765</v>
      </c>
      <c r="BR15" s="41">
        <f t="shared" ref="BR15:BR41" si="57">BJ15-BL15-BN15-BP15</f>
        <v>233</v>
      </c>
      <c r="BS15" s="42">
        <f t="shared" ref="BS15:BS41" si="58">BK15-BM15-BO15-BQ15</f>
        <v>624.78092676999745</v>
      </c>
      <c r="BT15" s="24"/>
      <c r="BU15" s="24"/>
    </row>
    <row r="16" spans="1:74" ht="11.25" x14ac:dyDescent="0.2">
      <c r="A16" s="3" t="s">
        <v>4</v>
      </c>
      <c r="B16" s="16">
        <f t="shared" si="51"/>
        <v>634591.35014124191</v>
      </c>
      <c r="C16" s="28">
        <v>6373.2799999999988</v>
      </c>
      <c r="D16" s="23">
        <v>67865.462290929558</v>
      </c>
      <c r="E16" s="28">
        <v>3291</v>
      </c>
      <c r="F16" s="23">
        <v>267579.05281480838</v>
      </c>
      <c r="G16" s="28"/>
      <c r="H16" s="23"/>
      <c r="I16" s="23"/>
      <c r="J16" s="23"/>
      <c r="K16" s="23"/>
      <c r="L16" s="23"/>
      <c r="M16" s="23"/>
      <c r="N16" s="23"/>
      <c r="O16" s="23"/>
      <c r="P16" s="23"/>
      <c r="Q16" s="28">
        <f t="shared" si="52"/>
        <v>3291</v>
      </c>
      <c r="R16" s="23">
        <f t="shared" si="53"/>
        <v>267579.05281480838</v>
      </c>
      <c r="S16" s="28">
        <v>884</v>
      </c>
      <c r="T16" s="23">
        <v>28842.576362465603</v>
      </c>
      <c r="U16" s="22"/>
      <c r="V16" s="23"/>
      <c r="W16" s="23"/>
      <c r="X16" s="23"/>
      <c r="Y16" s="22"/>
      <c r="Z16" s="24"/>
      <c r="AA16" s="41">
        <f t="shared" si="54"/>
        <v>884</v>
      </c>
      <c r="AB16" s="42">
        <f t="shared" si="55"/>
        <v>28842.576362465603</v>
      </c>
      <c r="AC16" s="22"/>
      <c r="AD16" s="22"/>
      <c r="AE16" s="22"/>
      <c r="AF16" s="22"/>
      <c r="AG16" s="22"/>
      <c r="AH16" s="24"/>
      <c r="AI16" s="24">
        <f t="shared" si="56"/>
        <v>270304.25867303833</v>
      </c>
      <c r="AJ16" s="28">
        <v>18163</v>
      </c>
      <c r="AK16" s="23">
        <v>75897.930481294999</v>
      </c>
      <c r="AL16" s="28">
        <v>4443</v>
      </c>
      <c r="AM16" s="23">
        <v>14751.385641999996</v>
      </c>
      <c r="AN16" s="28">
        <v>1419</v>
      </c>
      <c r="AO16" s="23">
        <v>3643.7968219422</v>
      </c>
      <c r="AP16" s="23"/>
      <c r="AQ16" s="23"/>
      <c r="AR16" s="28">
        <f t="shared" ref="AR16:AR37" si="59">AN16-AP16</f>
        <v>1419</v>
      </c>
      <c r="AS16" s="23">
        <f t="shared" ref="AS16:AS37" si="60">AO16-AQ16</f>
        <v>3643.7968219422</v>
      </c>
      <c r="AT16" s="28">
        <v>11699</v>
      </c>
      <c r="AU16" s="23">
        <v>20897.332908876899</v>
      </c>
      <c r="AV16" s="28">
        <v>30697</v>
      </c>
      <c r="AW16" s="23">
        <v>33918.045045680003</v>
      </c>
      <c r="AX16" s="28">
        <v>9942</v>
      </c>
      <c r="AY16" s="23">
        <v>56490.769638000063</v>
      </c>
      <c r="AZ16" s="28">
        <v>1401</v>
      </c>
      <c r="BA16" s="23">
        <v>3614.8626380000023</v>
      </c>
      <c r="BB16" s="28">
        <f t="shared" ref="BB16:BB35" si="61">BD16+BF16</f>
        <v>3409</v>
      </c>
      <c r="BC16" s="23">
        <f t="shared" ref="BC16:BC35" si="62">BE16+BG16</f>
        <v>11340.379000000008</v>
      </c>
      <c r="BD16" s="28">
        <v>1674</v>
      </c>
      <c r="BE16" s="23">
        <v>9294.5690000000068</v>
      </c>
      <c r="BF16" s="28">
        <v>1735</v>
      </c>
      <c r="BG16" s="23">
        <v>2045.8100000000013</v>
      </c>
      <c r="BH16" s="28">
        <v>6934</v>
      </c>
      <c r="BI16" s="23">
        <v>27318.546000000002</v>
      </c>
      <c r="BJ16" s="28">
        <v>6050</v>
      </c>
      <c r="BK16" s="23">
        <v>26046.073135244194</v>
      </c>
      <c r="BL16" s="28">
        <v>860</v>
      </c>
      <c r="BM16" s="23">
        <v>5756.0429455044559</v>
      </c>
      <c r="BN16" s="28">
        <v>3600</v>
      </c>
      <c r="BO16" s="23">
        <v>16224.860181967088</v>
      </c>
      <c r="BP16" s="28">
        <v>1324</v>
      </c>
      <c r="BQ16" s="23">
        <v>3355.4319890686543</v>
      </c>
      <c r="BR16" s="41">
        <f t="shared" si="57"/>
        <v>266</v>
      </c>
      <c r="BS16" s="42">
        <f t="shared" si="58"/>
        <v>709.73801870399484</v>
      </c>
      <c r="BT16" s="24"/>
      <c r="BU16" s="24"/>
    </row>
    <row r="17" spans="1:73" ht="11.25" x14ac:dyDescent="0.2">
      <c r="A17" s="3" t="s">
        <v>92</v>
      </c>
      <c r="B17" s="16">
        <f t="shared" si="51"/>
        <v>408129.16353249818</v>
      </c>
      <c r="C17" s="28">
        <v>4295.92</v>
      </c>
      <c r="D17" s="23">
        <v>30986.326906232833</v>
      </c>
      <c r="E17" s="28">
        <v>1204</v>
      </c>
      <c r="F17" s="23">
        <v>88825.060800866049</v>
      </c>
      <c r="G17" s="28"/>
      <c r="H17" s="23"/>
      <c r="I17" s="23"/>
      <c r="J17" s="23"/>
      <c r="K17" s="23"/>
      <c r="L17" s="23"/>
      <c r="M17" s="23"/>
      <c r="N17" s="23"/>
      <c r="O17" s="23"/>
      <c r="P17" s="23"/>
      <c r="Q17" s="28">
        <f t="shared" si="52"/>
        <v>1204</v>
      </c>
      <c r="R17" s="23">
        <f t="shared" si="53"/>
        <v>88825.060800866049</v>
      </c>
      <c r="S17" s="28">
        <v>581</v>
      </c>
      <c r="T17" s="23">
        <v>17871.265958120908</v>
      </c>
      <c r="U17" s="22"/>
      <c r="V17" s="23"/>
      <c r="W17" s="23"/>
      <c r="X17" s="23"/>
      <c r="Y17" s="22"/>
      <c r="Z17" s="24"/>
      <c r="AA17" s="41">
        <f t="shared" si="54"/>
        <v>581</v>
      </c>
      <c r="AB17" s="42">
        <f t="shared" si="55"/>
        <v>17871.265958120908</v>
      </c>
      <c r="AC17" s="22"/>
      <c r="AD17" s="22"/>
      <c r="AE17" s="22"/>
      <c r="AF17" s="22"/>
      <c r="AG17" s="28">
        <v>48</v>
      </c>
      <c r="AH17" s="24">
        <v>2312.9888700000001</v>
      </c>
      <c r="AI17" s="24">
        <f t="shared" si="56"/>
        <v>268133.52099727839</v>
      </c>
      <c r="AJ17" s="28">
        <v>17151</v>
      </c>
      <c r="AK17" s="23">
        <v>68322.605934639971</v>
      </c>
      <c r="AL17" s="28">
        <v>4843</v>
      </c>
      <c r="AM17" s="23">
        <v>6459.1374100000021</v>
      </c>
      <c r="AN17" s="28">
        <v>2183</v>
      </c>
      <c r="AO17" s="23">
        <v>5426.6882353922028</v>
      </c>
      <c r="AP17" s="28">
        <v>514</v>
      </c>
      <c r="AQ17" s="23">
        <v>1140.9258000000004</v>
      </c>
      <c r="AR17" s="28">
        <f t="shared" si="59"/>
        <v>1669</v>
      </c>
      <c r="AS17" s="23">
        <f t="shared" si="60"/>
        <v>4285.762435392202</v>
      </c>
      <c r="AT17" s="28">
        <v>9163</v>
      </c>
      <c r="AU17" s="23">
        <v>17325.177771618008</v>
      </c>
      <c r="AV17" s="28">
        <v>35858</v>
      </c>
      <c r="AW17" s="23">
        <v>42560.360556925618</v>
      </c>
      <c r="AX17" s="28">
        <v>9155</v>
      </c>
      <c r="AY17" s="23">
        <v>59199.025755999959</v>
      </c>
      <c r="AZ17" s="28">
        <v>1656</v>
      </c>
      <c r="BA17" s="23">
        <v>3646.5637559999977</v>
      </c>
      <c r="BB17" s="28">
        <f t="shared" si="61"/>
        <v>3136</v>
      </c>
      <c r="BC17" s="23">
        <f t="shared" si="62"/>
        <v>10560.564999999991</v>
      </c>
      <c r="BD17" s="28">
        <v>1495</v>
      </c>
      <c r="BE17" s="23">
        <v>8353.014999999994</v>
      </c>
      <c r="BF17" s="28">
        <v>1641</v>
      </c>
      <c r="BG17" s="23">
        <v>2207.5499999999984</v>
      </c>
      <c r="BH17" s="28">
        <v>7038</v>
      </c>
      <c r="BI17" s="23">
        <v>29273.573999999982</v>
      </c>
      <c r="BJ17" s="28">
        <v>4632</v>
      </c>
      <c r="BK17" s="23">
        <v>21058.786332702635</v>
      </c>
      <c r="BL17" s="28">
        <v>1080</v>
      </c>
      <c r="BM17" s="23">
        <v>7228.5190478428131</v>
      </c>
      <c r="BN17" s="28">
        <v>2324</v>
      </c>
      <c r="BO17" s="23">
        <v>10676.542502236005</v>
      </c>
      <c r="BP17" s="28">
        <v>976</v>
      </c>
      <c r="BQ17" s="23">
        <v>2477.900292425823</v>
      </c>
      <c r="BR17" s="41">
        <f t="shared" si="57"/>
        <v>252</v>
      </c>
      <c r="BS17" s="42">
        <f t="shared" si="58"/>
        <v>675.82449019799515</v>
      </c>
      <c r="BT17" s="28">
        <v>804</v>
      </c>
      <c r="BU17" s="23">
        <v>7947.6000000000013</v>
      </c>
    </row>
    <row r="18" spans="1:73" ht="11.25" x14ac:dyDescent="0.2">
      <c r="A18" s="3" t="s">
        <v>5</v>
      </c>
      <c r="B18" s="16">
        <f t="shared" si="51"/>
        <v>228116.03034186308</v>
      </c>
      <c r="C18" s="28">
        <v>2730.3199999999997</v>
      </c>
      <c r="D18" s="23">
        <v>12455.177315416226</v>
      </c>
      <c r="E18" s="28">
        <v>964</v>
      </c>
      <c r="F18" s="23">
        <v>60174.387471650116</v>
      </c>
      <c r="G18" s="28"/>
      <c r="H18" s="23"/>
      <c r="I18" s="23"/>
      <c r="J18" s="23"/>
      <c r="K18" s="23"/>
      <c r="L18" s="23"/>
      <c r="M18" s="23"/>
      <c r="N18" s="23"/>
      <c r="O18" s="23"/>
      <c r="P18" s="23"/>
      <c r="Q18" s="28">
        <f t="shared" si="52"/>
        <v>964</v>
      </c>
      <c r="R18" s="23">
        <f t="shared" si="53"/>
        <v>60174.387471650116</v>
      </c>
      <c r="S18" s="28">
        <v>270</v>
      </c>
      <c r="T18" s="23">
        <v>8592.9092607159382</v>
      </c>
      <c r="U18" s="22"/>
      <c r="V18" s="23"/>
      <c r="W18" s="23"/>
      <c r="X18" s="23"/>
      <c r="Y18" s="22"/>
      <c r="Z18" s="24"/>
      <c r="AA18" s="41">
        <f t="shared" si="54"/>
        <v>270</v>
      </c>
      <c r="AB18" s="42">
        <f t="shared" si="55"/>
        <v>8592.9092607159382</v>
      </c>
      <c r="AC18" s="22"/>
      <c r="AD18" s="22"/>
      <c r="AE18" s="22"/>
      <c r="AF18" s="22"/>
      <c r="AG18" s="22"/>
      <c r="AH18" s="24"/>
      <c r="AI18" s="24">
        <f t="shared" si="56"/>
        <v>146893.5562940808</v>
      </c>
      <c r="AJ18" s="28">
        <v>7916</v>
      </c>
      <c r="AK18" s="23">
        <v>28259.21699980992</v>
      </c>
      <c r="AL18" s="28">
        <v>338</v>
      </c>
      <c r="AM18" s="23">
        <v>536.7133399999999</v>
      </c>
      <c r="AN18" s="28">
        <v>269</v>
      </c>
      <c r="AO18" s="23">
        <v>690.75500007219989</v>
      </c>
      <c r="AP18" s="28"/>
      <c r="AQ18" s="23"/>
      <c r="AR18" s="28">
        <f t="shared" si="59"/>
        <v>269</v>
      </c>
      <c r="AS18" s="23">
        <f t="shared" si="60"/>
        <v>690.75500007219989</v>
      </c>
      <c r="AT18" s="28">
        <v>5771</v>
      </c>
      <c r="AU18" s="23">
        <v>10195.234290253802</v>
      </c>
      <c r="AV18" s="28">
        <v>26751</v>
      </c>
      <c r="AW18" s="23">
        <v>42684.20785456743</v>
      </c>
      <c r="AX18" s="28">
        <v>5175</v>
      </c>
      <c r="AY18" s="23">
        <v>34150.945504999996</v>
      </c>
      <c r="AZ18" s="28">
        <v>382</v>
      </c>
      <c r="BA18" s="23">
        <v>1194.0895049999999</v>
      </c>
      <c r="BB18" s="28">
        <f t="shared" si="61"/>
        <v>1773</v>
      </c>
      <c r="BC18" s="23">
        <f t="shared" si="62"/>
        <v>5146.2160000000003</v>
      </c>
      <c r="BD18" s="28">
        <v>830</v>
      </c>
      <c r="BE18" s="23">
        <v>3905.4860000000003</v>
      </c>
      <c r="BF18" s="28">
        <v>943</v>
      </c>
      <c r="BG18" s="23">
        <v>1240.73</v>
      </c>
      <c r="BH18" s="28">
        <v>2796</v>
      </c>
      <c r="BI18" s="23">
        <v>9795.5539999999964</v>
      </c>
      <c r="BJ18" s="28">
        <v>3388</v>
      </c>
      <c r="BK18" s="23">
        <v>15434.713304377456</v>
      </c>
      <c r="BL18" s="28">
        <v>840</v>
      </c>
      <c r="BM18" s="23">
        <v>5622.1814816555152</v>
      </c>
      <c r="BN18" s="28">
        <v>1693</v>
      </c>
      <c r="BO18" s="23">
        <v>7623.056247304361</v>
      </c>
      <c r="BP18" s="28">
        <v>684</v>
      </c>
      <c r="BQ18" s="23">
        <v>1736.5946371935786</v>
      </c>
      <c r="BR18" s="41">
        <f t="shared" si="57"/>
        <v>171</v>
      </c>
      <c r="BS18" s="42">
        <f t="shared" si="58"/>
        <v>452.88093822399992</v>
      </c>
      <c r="BT18" s="24"/>
      <c r="BU18" s="24"/>
    </row>
    <row r="19" spans="1:73" ht="11.25" x14ac:dyDescent="0.2">
      <c r="A19" s="3" t="s">
        <v>6</v>
      </c>
      <c r="B19" s="16">
        <f t="shared" si="51"/>
        <v>385794.29583778343</v>
      </c>
      <c r="C19" s="28"/>
      <c r="D19" s="23"/>
      <c r="E19" s="28">
        <v>1593</v>
      </c>
      <c r="F19" s="23">
        <v>84987.140173371576</v>
      </c>
      <c r="G19" s="28"/>
      <c r="H19" s="23"/>
      <c r="I19" s="23"/>
      <c r="J19" s="23"/>
      <c r="K19" s="23"/>
      <c r="L19" s="23"/>
      <c r="M19" s="23"/>
      <c r="N19" s="23"/>
      <c r="O19" s="23"/>
      <c r="P19" s="23"/>
      <c r="Q19" s="28">
        <f t="shared" si="52"/>
        <v>1593</v>
      </c>
      <c r="R19" s="23">
        <f t="shared" si="53"/>
        <v>84987.140173371576</v>
      </c>
      <c r="S19" s="28">
        <v>436</v>
      </c>
      <c r="T19" s="23">
        <v>11563.058959745576</v>
      </c>
      <c r="U19" s="22"/>
      <c r="V19" s="23"/>
      <c r="W19" s="23"/>
      <c r="X19" s="23"/>
      <c r="Y19" s="22"/>
      <c r="Z19" s="24"/>
      <c r="AA19" s="41">
        <f t="shared" si="54"/>
        <v>436</v>
      </c>
      <c r="AB19" s="42">
        <f t="shared" si="55"/>
        <v>11563.058959745576</v>
      </c>
      <c r="AC19" s="22"/>
      <c r="AD19" s="22"/>
      <c r="AE19" s="22"/>
      <c r="AF19" s="22"/>
      <c r="AG19" s="22"/>
      <c r="AH19" s="24"/>
      <c r="AI19" s="24">
        <f t="shared" si="56"/>
        <v>289244.09670466627</v>
      </c>
      <c r="AJ19" s="28">
        <v>23225</v>
      </c>
      <c r="AK19" s="23">
        <v>89967.633041360008</v>
      </c>
      <c r="AL19" s="28">
        <v>1461</v>
      </c>
      <c r="AM19" s="23">
        <v>2293.0337099999979</v>
      </c>
      <c r="AN19" s="28">
        <v>1022</v>
      </c>
      <c r="AO19" s="23">
        <v>2624.3554277835979</v>
      </c>
      <c r="AP19" s="28"/>
      <c r="AQ19" s="23"/>
      <c r="AR19" s="28">
        <f t="shared" si="59"/>
        <v>1022</v>
      </c>
      <c r="AS19" s="23">
        <f t="shared" si="60"/>
        <v>2624.3554277835979</v>
      </c>
      <c r="AT19" s="28">
        <v>9180</v>
      </c>
      <c r="AU19" s="23">
        <v>16752.578671949988</v>
      </c>
      <c r="AV19" s="28">
        <v>25795</v>
      </c>
      <c r="AW19" s="23">
        <v>27861.812655689973</v>
      </c>
      <c r="AX19" s="28">
        <v>13416</v>
      </c>
      <c r="AY19" s="23">
        <v>77111.325404999952</v>
      </c>
      <c r="AZ19" s="28">
        <v>1594</v>
      </c>
      <c r="BA19" s="23">
        <v>3748.0954049999973</v>
      </c>
      <c r="BB19" s="28">
        <f t="shared" si="61"/>
        <v>4489</v>
      </c>
      <c r="BC19" s="23">
        <f t="shared" si="62"/>
        <v>16377.932999999988</v>
      </c>
      <c r="BD19" s="28">
        <v>2455</v>
      </c>
      <c r="BE19" s="23">
        <v>13758.072999999989</v>
      </c>
      <c r="BF19" s="28">
        <v>2034</v>
      </c>
      <c r="BG19" s="23">
        <v>2619.8599999999983</v>
      </c>
      <c r="BH19" s="28">
        <v>7659</v>
      </c>
      <c r="BI19" s="23">
        <v>30544.184999999983</v>
      </c>
      <c r="BJ19" s="28">
        <v>6254</v>
      </c>
      <c r="BK19" s="23">
        <v>25711.239792882796</v>
      </c>
      <c r="BL19" s="28">
        <v>240</v>
      </c>
      <c r="BM19" s="23">
        <v>1606.3375661872894</v>
      </c>
      <c r="BN19" s="28">
        <v>3600</v>
      </c>
      <c r="BO19" s="23">
        <v>17962.721408421196</v>
      </c>
      <c r="BP19" s="28">
        <v>1984</v>
      </c>
      <c r="BQ19" s="23">
        <v>5013.5250483183254</v>
      </c>
      <c r="BR19" s="41">
        <f t="shared" si="57"/>
        <v>430</v>
      </c>
      <c r="BS19" s="42">
        <f t="shared" si="58"/>
        <v>1128.6557699559862</v>
      </c>
      <c r="BT19" s="24"/>
      <c r="BU19" s="24"/>
    </row>
    <row r="20" spans="1:73" ht="11.25" x14ac:dyDescent="0.2">
      <c r="A20" s="3" t="s">
        <v>7</v>
      </c>
      <c r="B20" s="16">
        <f t="shared" si="51"/>
        <v>167028.69626990639</v>
      </c>
      <c r="C20" s="28">
        <v>3105.3481931413785</v>
      </c>
      <c r="D20" s="23">
        <v>16111.77619659761</v>
      </c>
      <c r="E20" s="28">
        <v>909</v>
      </c>
      <c r="F20" s="23">
        <v>77966.418825992427</v>
      </c>
      <c r="G20" s="28"/>
      <c r="H20" s="23"/>
      <c r="I20" s="23"/>
      <c r="J20" s="23"/>
      <c r="K20" s="23"/>
      <c r="L20" s="23"/>
      <c r="M20" s="23"/>
      <c r="N20" s="23"/>
      <c r="O20" s="23"/>
      <c r="P20" s="23"/>
      <c r="Q20" s="28">
        <f t="shared" si="52"/>
        <v>909</v>
      </c>
      <c r="R20" s="23">
        <f t="shared" si="53"/>
        <v>77966.418825992427</v>
      </c>
      <c r="S20" s="28">
        <v>326</v>
      </c>
      <c r="T20" s="23">
        <v>9704.1910868145442</v>
      </c>
      <c r="U20" s="22"/>
      <c r="V20" s="23"/>
      <c r="W20" s="23"/>
      <c r="X20" s="23"/>
      <c r="Y20" s="22"/>
      <c r="Z20" s="24"/>
      <c r="AA20" s="41">
        <f t="shared" si="54"/>
        <v>326</v>
      </c>
      <c r="AB20" s="42">
        <f t="shared" si="55"/>
        <v>9704.1910868145442</v>
      </c>
      <c r="AC20" s="22"/>
      <c r="AD20" s="22"/>
      <c r="AE20" s="22"/>
      <c r="AF20" s="22"/>
      <c r="AG20" s="22"/>
      <c r="AH20" s="24"/>
      <c r="AI20" s="24">
        <f t="shared" si="56"/>
        <v>63246.310160501802</v>
      </c>
      <c r="AJ20" s="28">
        <v>6288</v>
      </c>
      <c r="AK20" s="23">
        <v>23311.021292679998</v>
      </c>
      <c r="AL20" s="28"/>
      <c r="AM20" s="23"/>
      <c r="AN20" s="28">
        <v>186</v>
      </c>
      <c r="AO20" s="23">
        <v>796.03736067799991</v>
      </c>
      <c r="AP20" s="28"/>
      <c r="AQ20" s="23"/>
      <c r="AR20" s="28">
        <f t="shared" si="59"/>
        <v>186</v>
      </c>
      <c r="AS20" s="23">
        <f t="shared" si="60"/>
        <v>796.03736067799991</v>
      </c>
      <c r="AT20" s="28">
        <v>3342</v>
      </c>
      <c r="AU20" s="23">
        <v>6102.9884989462489</v>
      </c>
      <c r="AV20" s="28">
        <v>11127</v>
      </c>
      <c r="AW20" s="23">
        <v>4879.2317143599994</v>
      </c>
      <c r="AX20" s="28">
        <v>2173</v>
      </c>
      <c r="AY20" s="23">
        <v>15408.874082999999</v>
      </c>
      <c r="AZ20" s="28">
        <v>174</v>
      </c>
      <c r="BA20" s="23">
        <v>426.63508299999995</v>
      </c>
      <c r="BB20" s="28">
        <f t="shared" si="61"/>
        <v>848</v>
      </c>
      <c r="BC20" s="23">
        <f t="shared" si="62"/>
        <v>2375.3620000000001</v>
      </c>
      <c r="BD20" s="28">
        <v>377</v>
      </c>
      <c r="BE20" s="23">
        <v>1855.3119999999999</v>
      </c>
      <c r="BF20" s="28">
        <v>471</v>
      </c>
      <c r="BG20" s="23">
        <v>520.05000000000007</v>
      </c>
      <c r="BH20" s="28">
        <v>1714</v>
      </c>
      <c r="BI20" s="23">
        <v>6707.6259999999984</v>
      </c>
      <c r="BJ20" s="28">
        <v>978</v>
      </c>
      <c r="BK20" s="23">
        <v>3665.1692108375564</v>
      </c>
      <c r="BL20" s="28"/>
      <c r="BM20" s="23"/>
      <c r="BN20" s="28">
        <v>585</v>
      </c>
      <c r="BO20" s="23">
        <v>2638.0850964130905</v>
      </c>
      <c r="BP20" s="28">
        <v>156</v>
      </c>
      <c r="BQ20" s="23">
        <v>396.06544357046533</v>
      </c>
      <c r="BR20" s="41">
        <f t="shared" si="57"/>
        <v>237</v>
      </c>
      <c r="BS20" s="42">
        <f t="shared" si="58"/>
        <v>631.01867085400067</v>
      </c>
      <c r="BT20" s="24"/>
      <c r="BU20" s="24"/>
    </row>
    <row r="21" spans="1:73" ht="11.25" x14ac:dyDescent="0.2">
      <c r="A21" s="3" t="s">
        <v>8</v>
      </c>
      <c r="B21" s="16">
        <f t="shared" si="51"/>
        <v>143296.13971874144</v>
      </c>
      <c r="C21" s="28">
        <v>2784.3255257198321</v>
      </c>
      <c r="D21" s="23">
        <v>12952.775301295706</v>
      </c>
      <c r="E21" s="28">
        <v>593</v>
      </c>
      <c r="F21" s="23">
        <v>36235.704197226652</v>
      </c>
      <c r="G21" s="28"/>
      <c r="H21" s="23"/>
      <c r="I21" s="23"/>
      <c r="J21" s="23"/>
      <c r="K21" s="23"/>
      <c r="L21" s="23"/>
      <c r="M21" s="23"/>
      <c r="N21" s="23"/>
      <c r="O21" s="23"/>
      <c r="P21" s="23"/>
      <c r="Q21" s="28">
        <f t="shared" si="52"/>
        <v>593</v>
      </c>
      <c r="R21" s="23">
        <f t="shared" si="53"/>
        <v>36235.704197226652</v>
      </c>
      <c r="S21" s="28">
        <v>249</v>
      </c>
      <c r="T21" s="23">
        <v>6911.0652195436087</v>
      </c>
      <c r="U21" s="22"/>
      <c r="V21" s="23"/>
      <c r="W21" s="23"/>
      <c r="X21" s="23"/>
      <c r="Y21" s="22"/>
      <c r="Z21" s="24"/>
      <c r="AA21" s="41">
        <f t="shared" si="54"/>
        <v>249</v>
      </c>
      <c r="AB21" s="42">
        <f t="shared" si="55"/>
        <v>6911.0652195436087</v>
      </c>
      <c r="AC21" s="22"/>
      <c r="AD21" s="22"/>
      <c r="AE21" s="22"/>
      <c r="AF21" s="22"/>
      <c r="AG21" s="22"/>
      <c r="AH21" s="24"/>
      <c r="AI21" s="24">
        <f t="shared" si="56"/>
        <v>87196.595000675472</v>
      </c>
      <c r="AJ21" s="28">
        <v>8863</v>
      </c>
      <c r="AK21" s="23">
        <v>32469.920666910002</v>
      </c>
      <c r="AL21" s="28">
        <v>259</v>
      </c>
      <c r="AM21" s="23">
        <v>401.86189000000013</v>
      </c>
      <c r="AN21" s="28">
        <v>338</v>
      </c>
      <c r="AO21" s="23">
        <v>867.9375093844003</v>
      </c>
      <c r="AP21" s="28"/>
      <c r="AQ21" s="23"/>
      <c r="AR21" s="28">
        <f t="shared" si="59"/>
        <v>338</v>
      </c>
      <c r="AS21" s="23">
        <f t="shared" si="60"/>
        <v>867.9375093844003</v>
      </c>
      <c r="AT21" s="28">
        <v>3498</v>
      </c>
      <c r="AU21" s="23">
        <v>6275.4072099606037</v>
      </c>
      <c r="AV21" s="28">
        <v>7422</v>
      </c>
      <c r="AW21" s="23">
        <v>11344.654341000003</v>
      </c>
      <c r="AX21" s="28">
        <v>2623</v>
      </c>
      <c r="AY21" s="23">
        <v>19408.221116000183</v>
      </c>
      <c r="AZ21" s="28">
        <v>260</v>
      </c>
      <c r="BA21" s="23">
        <v>872.57411600000046</v>
      </c>
      <c r="BB21" s="28">
        <f t="shared" si="61"/>
        <v>972</v>
      </c>
      <c r="BC21" s="23">
        <f t="shared" si="62"/>
        <v>2824.4540000000011</v>
      </c>
      <c r="BD21" s="28">
        <v>466</v>
      </c>
      <c r="BE21" s="23">
        <v>2241.4740000000011</v>
      </c>
      <c r="BF21" s="28">
        <v>506</v>
      </c>
      <c r="BG21" s="23">
        <v>582.98000000000013</v>
      </c>
      <c r="BH21" s="28">
        <v>1654</v>
      </c>
      <c r="BI21" s="23">
        <v>7264.860000000026</v>
      </c>
      <c r="BJ21" s="28">
        <v>1709</v>
      </c>
      <c r="BK21" s="23">
        <v>6339.2782674202654</v>
      </c>
      <c r="BL21" s="28"/>
      <c r="BM21" s="23"/>
      <c r="BN21" s="28">
        <v>794</v>
      </c>
      <c r="BO21" s="23">
        <v>3575.914529840727</v>
      </c>
      <c r="BP21" s="28">
        <v>500</v>
      </c>
      <c r="BQ21" s="23">
        <v>1269.3453023880834</v>
      </c>
      <c r="BR21" s="41">
        <f t="shared" si="57"/>
        <v>415</v>
      </c>
      <c r="BS21" s="42">
        <f t="shared" si="58"/>
        <v>1494.018435191455</v>
      </c>
      <c r="BT21" s="24"/>
      <c r="BU21" s="24"/>
    </row>
    <row r="22" spans="1:73" ht="11.25" x14ac:dyDescent="0.2">
      <c r="A22" s="3" t="s">
        <v>9</v>
      </c>
      <c r="B22" s="16">
        <f t="shared" si="51"/>
        <v>231832.81618301204</v>
      </c>
      <c r="C22" s="28">
        <v>4248.76</v>
      </c>
      <c r="D22" s="23">
        <v>30161.102560746924</v>
      </c>
      <c r="E22" s="28">
        <v>1037</v>
      </c>
      <c r="F22" s="23">
        <v>61292.721414820669</v>
      </c>
      <c r="G22" s="28"/>
      <c r="H22" s="23"/>
      <c r="I22" s="23"/>
      <c r="J22" s="23"/>
      <c r="K22" s="23"/>
      <c r="L22" s="23"/>
      <c r="M22" s="23"/>
      <c r="N22" s="23"/>
      <c r="O22" s="23"/>
      <c r="P22" s="23"/>
      <c r="Q22" s="28">
        <f t="shared" si="52"/>
        <v>1037</v>
      </c>
      <c r="R22" s="23">
        <f t="shared" si="53"/>
        <v>61292.721414820669</v>
      </c>
      <c r="S22" s="28">
        <v>298</v>
      </c>
      <c r="T22" s="23">
        <v>7623.5725745685904</v>
      </c>
      <c r="U22" s="22"/>
      <c r="V22" s="23"/>
      <c r="W22" s="23"/>
      <c r="X22" s="23"/>
      <c r="Y22" s="22"/>
      <c r="Z22" s="24"/>
      <c r="AA22" s="41">
        <f t="shared" si="54"/>
        <v>298</v>
      </c>
      <c r="AB22" s="42">
        <f t="shared" si="55"/>
        <v>7623.5725745685904</v>
      </c>
      <c r="AC22" s="22"/>
      <c r="AD22" s="22"/>
      <c r="AE22" s="22"/>
      <c r="AF22" s="22"/>
      <c r="AG22" s="22"/>
      <c r="AH22" s="24"/>
      <c r="AI22" s="24">
        <f t="shared" si="56"/>
        <v>132755.41963287586</v>
      </c>
      <c r="AJ22" s="28">
        <v>7970</v>
      </c>
      <c r="AK22" s="23">
        <v>29269.617055026789</v>
      </c>
      <c r="AL22" s="28">
        <v>716</v>
      </c>
      <c r="AM22" s="23">
        <v>1190.9723599999995</v>
      </c>
      <c r="AN22" s="28">
        <v>652</v>
      </c>
      <c r="AO22" s="23">
        <v>1674.246319877599</v>
      </c>
      <c r="AP22" s="28"/>
      <c r="AQ22" s="23"/>
      <c r="AR22" s="28">
        <f t="shared" si="59"/>
        <v>652</v>
      </c>
      <c r="AS22" s="23">
        <f t="shared" si="60"/>
        <v>1674.246319877599</v>
      </c>
      <c r="AT22" s="28">
        <v>5541</v>
      </c>
      <c r="AU22" s="23">
        <v>10102.057323892199</v>
      </c>
      <c r="AV22" s="28">
        <v>38243</v>
      </c>
      <c r="AW22" s="23">
        <v>34746.703330869503</v>
      </c>
      <c r="AX22" s="28">
        <v>4569</v>
      </c>
      <c r="AY22" s="23">
        <v>30722.697811999991</v>
      </c>
      <c r="AZ22" s="28">
        <v>425</v>
      </c>
      <c r="BA22" s="23">
        <v>1337.6138119999994</v>
      </c>
      <c r="BB22" s="28">
        <f t="shared" si="61"/>
        <v>1479</v>
      </c>
      <c r="BC22" s="23">
        <f t="shared" si="62"/>
        <v>4291.5339999999978</v>
      </c>
      <c r="BD22" s="28">
        <v>704</v>
      </c>
      <c r="BE22" s="23">
        <v>3350.9639999999981</v>
      </c>
      <c r="BF22" s="28">
        <v>775</v>
      </c>
      <c r="BG22" s="23">
        <v>940.56999999999971</v>
      </c>
      <c r="BH22" s="28">
        <v>1919</v>
      </c>
      <c r="BI22" s="23">
        <v>7608.9489999999969</v>
      </c>
      <c r="BJ22" s="28">
        <v>3300</v>
      </c>
      <c r="BK22" s="23">
        <v>13148.642431209786</v>
      </c>
      <c r="BL22" s="28"/>
      <c r="BM22" s="23"/>
      <c r="BN22" s="28">
        <v>2400</v>
      </c>
      <c r="BO22" s="23">
        <v>10956.575662096429</v>
      </c>
      <c r="BP22" s="28">
        <v>708</v>
      </c>
      <c r="BQ22" s="23">
        <v>1797.5277823582658</v>
      </c>
      <c r="BR22" s="41">
        <f t="shared" si="57"/>
        <v>192</v>
      </c>
      <c r="BS22" s="42">
        <f t="shared" si="58"/>
        <v>394.53898675509095</v>
      </c>
      <c r="BT22" s="24"/>
      <c r="BU22" s="24"/>
    </row>
    <row r="23" spans="1:73" ht="11.25" x14ac:dyDescent="0.2">
      <c r="A23" s="3" t="s">
        <v>10</v>
      </c>
      <c r="B23" s="16">
        <f t="shared" si="51"/>
        <v>153092.8823757926</v>
      </c>
      <c r="C23" s="28">
        <v>3416.3</v>
      </c>
      <c r="D23" s="23">
        <v>19500.011130732135</v>
      </c>
      <c r="E23" s="28">
        <v>903</v>
      </c>
      <c r="F23" s="23">
        <v>50125.844240334503</v>
      </c>
      <c r="G23" s="28"/>
      <c r="H23" s="23"/>
      <c r="I23" s="23"/>
      <c r="J23" s="23"/>
      <c r="K23" s="23"/>
      <c r="L23" s="23"/>
      <c r="M23" s="23"/>
      <c r="N23" s="23"/>
      <c r="O23" s="23"/>
      <c r="P23" s="23"/>
      <c r="Q23" s="28">
        <f t="shared" si="52"/>
        <v>903</v>
      </c>
      <c r="R23" s="23">
        <f t="shared" si="53"/>
        <v>50125.844240334503</v>
      </c>
      <c r="S23" s="28">
        <v>151</v>
      </c>
      <c r="T23" s="23">
        <v>3974.8985715339841</v>
      </c>
      <c r="U23" s="22"/>
      <c r="V23" s="23"/>
      <c r="W23" s="23"/>
      <c r="X23" s="23"/>
      <c r="Y23" s="22"/>
      <c r="Z23" s="24"/>
      <c r="AA23" s="41">
        <f t="shared" si="54"/>
        <v>151</v>
      </c>
      <c r="AB23" s="42">
        <f t="shared" si="55"/>
        <v>3974.8985715339841</v>
      </c>
      <c r="AC23" s="22"/>
      <c r="AD23" s="22"/>
      <c r="AE23" s="22"/>
      <c r="AF23" s="22"/>
      <c r="AG23" s="22"/>
      <c r="AH23" s="24"/>
      <c r="AI23" s="24">
        <f t="shared" si="56"/>
        <v>79492.128433192003</v>
      </c>
      <c r="AJ23" s="28">
        <v>3890</v>
      </c>
      <c r="AK23" s="23">
        <v>15113.811008940007</v>
      </c>
      <c r="AL23" s="28">
        <v>142</v>
      </c>
      <c r="AM23" s="23">
        <v>175.65825999824341</v>
      </c>
      <c r="AN23" s="28">
        <v>347</v>
      </c>
      <c r="AO23" s="23">
        <v>1178.6488662824133</v>
      </c>
      <c r="AP23" s="28"/>
      <c r="AQ23" s="23"/>
      <c r="AR23" s="28">
        <f t="shared" si="59"/>
        <v>347</v>
      </c>
      <c r="AS23" s="23">
        <f t="shared" si="60"/>
        <v>1178.6488662824133</v>
      </c>
      <c r="AT23" s="28">
        <v>4200</v>
      </c>
      <c r="AU23" s="23">
        <v>7862.227216490377</v>
      </c>
      <c r="AV23" s="28">
        <v>11805</v>
      </c>
      <c r="AW23" s="23">
        <v>16810.306772321896</v>
      </c>
      <c r="AX23" s="28">
        <v>3063</v>
      </c>
      <c r="AY23" s="23">
        <v>21206.884155787935</v>
      </c>
      <c r="AZ23" s="28">
        <v>189</v>
      </c>
      <c r="BA23" s="23">
        <v>600.08215599399921</v>
      </c>
      <c r="BB23" s="28">
        <f t="shared" si="61"/>
        <v>1313</v>
      </c>
      <c r="BC23" s="23">
        <f t="shared" si="62"/>
        <v>4081.6779999591836</v>
      </c>
      <c r="BD23" s="28">
        <v>673</v>
      </c>
      <c r="BE23" s="23">
        <v>3374.9979999662501</v>
      </c>
      <c r="BF23" s="28">
        <v>640</v>
      </c>
      <c r="BG23" s="23">
        <v>706.67999999293329</v>
      </c>
      <c r="BH23" s="28">
        <v>1494</v>
      </c>
      <c r="BI23" s="23">
        <v>7257.7149999274225</v>
      </c>
      <c r="BJ23" s="28">
        <v>1538</v>
      </c>
      <c r="BK23" s="23">
        <v>5805.1991534845347</v>
      </c>
      <c r="BL23" s="28"/>
      <c r="BM23" s="23"/>
      <c r="BN23" s="28">
        <v>954</v>
      </c>
      <c r="BO23" s="23">
        <v>4301.2837939829105</v>
      </c>
      <c r="BP23" s="28">
        <v>416</v>
      </c>
      <c r="BQ23" s="23">
        <v>1056.079294311679</v>
      </c>
      <c r="BR23" s="41">
        <f t="shared" si="57"/>
        <v>168</v>
      </c>
      <c r="BS23" s="42">
        <f t="shared" si="58"/>
        <v>447.8360651899452</v>
      </c>
      <c r="BT23" s="24"/>
      <c r="BU23" s="24"/>
    </row>
    <row r="24" spans="1:73" ht="11.25" x14ac:dyDescent="0.2">
      <c r="A24" s="3" t="s">
        <v>93</v>
      </c>
      <c r="B24" s="16">
        <f t="shared" si="51"/>
        <v>228808.56225279754</v>
      </c>
      <c r="C24" s="28">
        <v>2713.62</v>
      </c>
      <c r="D24" s="23">
        <v>12303.279119757339</v>
      </c>
      <c r="E24" s="28">
        <v>895</v>
      </c>
      <c r="F24" s="23">
        <v>50286.390773543433</v>
      </c>
      <c r="G24" s="28"/>
      <c r="H24" s="23"/>
      <c r="I24" s="23"/>
      <c r="J24" s="23"/>
      <c r="K24" s="23"/>
      <c r="L24" s="23"/>
      <c r="M24" s="23"/>
      <c r="N24" s="23"/>
      <c r="O24" s="23"/>
      <c r="P24" s="23"/>
      <c r="Q24" s="28">
        <f t="shared" si="52"/>
        <v>895</v>
      </c>
      <c r="R24" s="23">
        <f t="shared" si="53"/>
        <v>50286.390773543433</v>
      </c>
      <c r="S24" s="28">
        <v>607</v>
      </c>
      <c r="T24" s="23">
        <v>14326.04339196398</v>
      </c>
      <c r="U24" s="22"/>
      <c r="V24" s="23"/>
      <c r="W24" s="23"/>
      <c r="X24" s="23"/>
      <c r="Y24" s="22"/>
      <c r="Z24" s="24"/>
      <c r="AA24" s="41">
        <f t="shared" si="54"/>
        <v>607</v>
      </c>
      <c r="AB24" s="42">
        <f t="shared" si="55"/>
        <v>14326.04339196398</v>
      </c>
      <c r="AC24" s="22"/>
      <c r="AD24" s="22"/>
      <c r="AE24" s="22"/>
      <c r="AF24" s="22"/>
      <c r="AG24" s="22"/>
      <c r="AH24" s="24"/>
      <c r="AI24" s="24">
        <f t="shared" si="56"/>
        <v>151892.84896753277</v>
      </c>
      <c r="AJ24" s="28">
        <v>7885</v>
      </c>
      <c r="AK24" s="23">
        <v>29115.533062917679</v>
      </c>
      <c r="AL24" s="28">
        <v>297</v>
      </c>
      <c r="AM24" s="23">
        <v>476.71358999999995</v>
      </c>
      <c r="AN24" s="28">
        <v>514</v>
      </c>
      <c r="AO24" s="23">
        <v>1319.8813012532</v>
      </c>
      <c r="AP24" s="28"/>
      <c r="AQ24" s="23"/>
      <c r="AR24" s="28">
        <f t="shared" si="59"/>
        <v>514</v>
      </c>
      <c r="AS24" s="23">
        <f t="shared" si="60"/>
        <v>1319.8813012532</v>
      </c>
      <c r="AT24" s="28">
        <v>6270</v>
      </c>
      <c r="AU24" s="23">
        <v>11723.284426427999</v>
      </c>
      <c r="AV24" s="28">
        <v>19642</v>
      </c>
      <c r="AW24" s="23">
        <v>38368.431093750871</v>
      </c>
      <c r="AX24" s="28">
        <v>5591</v>
      </c>
      <c r="AY24" s="23">
        <v>36026.264854999987</v>
      </c>
      <c r="AZ24" s="28">
        <v>359</v>
      </c>
      <c r="BA24" s="23">
        <v>1118.7838549999999</v>
      </c>
      <c r="BB24" s="28">
        <f t="shared" si="61"/>
        <v>1771</v>
      </c>
      <c r="BC24" s="23">
        <f t="shared" si="62"/>
        <v>4927.2229999999981</v>
      </c>
      <c r="BD24" s="28">
        <v>819</v>
      </c>
      <c r="BE24" s="23">
        <v>3832.4229999999989</v>
      </c>
      <c r="BF24" s="28">
        <v>952</v>
      </c>
      <c r="BG24" s="23">
        <v>1094.7999999999997</v>
      </c>
      <c r="BH24" s="28">
        <v>2381</v>
      </c>
      <c r="BI24" s="23">
        <v>12063.076999999997</v>
      </c>
      <c r="BJ24" s="28">
        <v>4193</v>
      </c>
      <c r="BK24" s="23">
        <v>17872.440638183059</v>
      </c>
      <c r="BL24" s="28"/>
      <c r="BM24" s="23"/>
      <c r="BN24" s="28">
        <v>2278</v>
      </c>
      <c r="BO24" s="23">
        <v>10528.569460322542</v>
      </c>
      <c r="BP24" s="28">
        <v>708</v>
      </c>
      <c r="BQ24" s="23">
        <v>1797.5277823582655</v>
      </c>
      <c r="BR24" s="41">
        <f t="shared" si="57"/>
        <v>1207</v>
      </c>
      <c r="BS24" s="42">
        <f t="shared" si="58"/>
        <v>5546.343395502252</v>
      </c>
      <c r="BT24" s="24"/>
      <c r="BU24" s="24"/>
    </row>
    <row r="25" spans="1:73" ht="11.25" x14ac:dyDescent="0.2">
      <c r="A25" s="3" t="s">
        <v>11</v>
      </c>
      <c r="B25" s="16">
        <f t="shared" si="51"/>
        <v>166630.84120328905</v>
      </c>
      <c r="C25" s="28">
        <v>2056.9</v>
      </c>
      <c r="D25" s="23">
        <v>7068.8565786763093</v>
      </c>
      <c r="E25" s="28">
        <v>582</v>
      </c>
      <c r="F25" s="23">
        <v>37046.571099835754</v>
      </c>
      <c r="G25" s="28"/>
      <c r="H25" s="23"/>
      <c r="I25" s="23"/>
      <c r="J25" s="23"/>
      <c r="K25" s="23"/>
      <c r="L25" s="23"/>
      <c r="M25" s="23"/>
      <c r="N25" s="23"/>
      <c r="O25" s="23"/>
      <c r="P25" s="23"/>
      <c r="Q25" s="28">
        <f t="shared" si="52"/>
        <v>582</v>
      </c>
      <c r="R25" s="23">
        <f t="shared" si="53"/>
        <v>37046.571099835754</v>
      </c>
      <c r="S25" s="28">
        <v>368</v>
      </c>
      <c r="T25" s="23">
        <v>8603.9543662565884</v>
      </c>
      <c r="U25" s="22"/>
      <c r="V25" s="23"/>
      <c r="W25" s="23"/>
      <c r="X25" s="23"/>
      <c r="Y25" s="22"/>
      <c r="Z25" s="24"/>
      <c r="AA25" s="41">
        <f t="shared" si="54"/>
        <v>368</v>
      </c>
      <c r="AB25" s="42">
        <f t="shared" si="55"/>
        <v>8603.9543662565884</v>
      </c>
      <c r="AC25" s="22"/>
      <c r="AD25" s="22"/>
      <c r="AE25" s="22"/>
      <c r="AF25" s="22"/>
      <c r="AG25" s="22"/>
      <c r="AH25" s="24"/>
      <c r="AI25" s="24">
        <f t="shared" si="56"/>
        <v>113911.4591585204</v>
      </c>
      <c r="AJ25" s="28">
        <v>9654</v>
      </c>
      <c r="AK25" s="23">
        <v>36859.361348956983</v>
      </c>
      <c r="AL25" s="28">
        <v>142</v>
      </c>
      <c r="AM25" s="23">
        <v>322.10001999999992</v>
      </c>
      <c r="AN25" s="28">
        <v>440</v>
      </c>
      <c r="AO25" s="23">
        <v>1129.8594796719997</v>
      </c>
      <c r="AP25" s="28"/>
      <c r="AQ25" s="23"/>
      <c r="AR25" s="28">
        <f t="shared" si="59"/>
        <v>440</v>
      </c>
      <c r="AS25" s="23">
        <f t="shared" si="60"/>
        <v>1129.8594796719997</v>
      </c>
      <c r="AT25" s="28">
        <v>4602</v>
      </c>
      <c r="AU25" s="23">
        <v>8044.5227576838006</v>
      </c>
      <c r="AV25" s="28">
        <v>10709</v>
      </c>
      <c r="AW25" s="23">
        <v>20090.706936701998</v>
      </c>
      <c r="AX25" s="28">
        <v>3451</v>
      </c>
      <c r="AY25" s="23">
        <v>21832.830739000001</v>
      </c>
      <c r="AZ25" s="28">
        <v>275</v>
      </c>
      <c r="BA25" s="23">
        <v>638.57073899999989</v>
      </c>
      <c r="BB25" s="28">
        <f t="shared" si="61"/>
        <v>1104</v>
      </c>
      <c r="BC25" s="23">
        <f t="shared" si="62"/>
        <v>3245.0139999999997</v>
      </c>
      <c r="BD25" s="28">
        <v>518</v>
      </c>
      <c r="BE25" s="23">
        <v>2452.9139999999998</v>
      </c>
      <c r="BF25" s="28">
        <v>586</v>
      </c>
      <c r="BG25" s="23">
        <v>792.09999999999991</v>
      </c>
      <c r="BH25" s="28">
        <v>2354</v>
      </c>
      <c r="BI25" s="23">
        <v>9877.5369999999984</v>
      </c>
      <c r="BJ25" s="28">
        <v>2465</v>
      </c>
      <c r="BK25" s="23">
        <v>12509.526876505633</v>
      </c>
      <c r="BL25" s="28">
        <v>162</v>
      </c>
      <c r="BM25" s="23">
        <v>1084.2778571764204</v>
      </c>
      <c r="BN25" s="28">
        <v>1170</v>
      </c>
      <c r="BO25" s="23">
        <v>9765.7820790547939</v>
      </c>
      <c r="BP25" s="28">
        <v>300</v>
      </c>
      <c r="BQ25" s="23">
        <v>762.23564073841499</v>
      </c>
      <c r="BR25" s="41">
        <f t="shared" si="57"/>
        <v>833</v>
      </c>
      <c r="BS25" s="42">
        <f t="shared" si="58"/>
        <v>897.23129953600346</v>
      </c>
      <c r="BT25" s="24"/>
      <c r="BU25" s="24"/>
    </row>
    <row r="26" spans="1:73" ht="11.25" x14ac:dyDescent="0.2">
      <c r="A26" s="3" t="s">
        <v>12</v>
      </c>
      <c r="B26" s="16">
        <f t="shared" si="51"/>
        <v>145015.91893305854</v>
      </c>
      <c r="C26" s="28">
        <v>2918.84</v>
      </c>
      <c r="D26" s="23">
        <v>14234.53853202191</v>
      </c>
      <c r="E26" s="28">
        <v>709</v>
      </c>
      <c r="F26" s="23">
        <v>44427.804094543237</v>
      </c>
      <c r="G26" s="28"/>
      <c r="H26" s="23"/>
      <c r="I26" s="23"/>
      <c r="J26" s="23"/>
      <c r="K26" s="23"/>
      <c r="L26" s="23"/>
      <c r="M26" s="23"/>
      <c r="N26" s="23"/>
      <c r="O26" s="23"/>
      <c r="P26" s="23"/>
      <c r="Q26" s="28">
        <f t="shared" si="52"/>
        <v>709</v>
      </c>
      <c r="R26" s="23">
        <f t="shared" si="53"/>
        <v>44427.804094543237</v>
      </c>
      <c r="S26" s="28">
        <v>120</v>
      </c>
      <c r="T26" s="23">
        <v>3187.8797920203569</v>
      </c>
      <c r="U26" s="22"/>
      <c r="V26" s="23"/>
      <c r="W26" s="23"/>
      <c r="X26" s="23"/>
      <c r="Y26" s="22"/>
      <c r="Z26" s="24"/>
      <c r="AA26" s="41">
        <f t="shared" si="54"/>
        <v>120</v>
      </c>
      <c r="AB26" s="42">
        <f t="shared" si="55"/>
        <v>3187.8797920203569</v>
      </c>
      <c r="AC26" s="22"/>
      <c r="AD26" s="22"/>
      <c r="AE26" s="22"/>
      <c r="AF26" s="22"/>
      <c r="AG26" s="22"/>
      <c r="AH26" s="24"/>
      <c r="AI26" s="24">
        <f t="shared" si="56"/>
        <v>83165.696514473035</v>
      </c>
      <c r="AJ26" s="28">
        <v>7594</v>
      </c>
      <c r="AK26" s="23">
        <v>27658.087018980001</v>
      </c>
      <c r="AL26" s="28"/>
      <c r="AM26" s="23"/>
      <c r="AN26" s="28">
        <v>180</v>
      </c>
      <c r="AO26" s="23">
        <v>462.21524168399998</v>
      </c>
      <c r="AP26" s="28"/>
      <c r="AQ26" s="23"/>
      <c r="AR26" s="28">
        <f t="shared" si="59"/>
        <v>180</v>
      </c>
      <c r="AS26" s="23">
        <f t="shared" si="60"/>
        <v>462.21524168399998</v>
      </c>
      <c r="AT26" s="28">
        <v>3948</v>
      </c>
      <c r="AU26" s="23">
        <v>7070.4337235044495</v>
      </c>
      <c r="AV26" s="28">
        <v>8626</v>
      </c>
      <c r="AW26" s="23">
        <v>18400.831122240001</v>
      </c>
      <c r="AX26" s="28">
        <v>2398</v>
      </c>
      <c r="AY26" s="23">
        <v>16099.013860999998</v>
      </c>
      <c r="AZ26" s="28">
        <v>175</v>
      </c>
      <c r="BA26" s="23">
        <v>454.34286100000003</v>
      </c>
      <c r="BB26" s="28">
        <f t="shared" si="61"/>
        <v>871</v>
      </c>
      <c r="BC26" s="23">
        <f t="shared" si="62"/>
        <v>3061.5760000000009</v>
      </c>
      <c r="BD26" s="28">
        <v>424</v>
      </c>
      <c r="BE26" s="23">
        <v>2496.6860000000006</v>
      </c>
      <c r="BF26" s="28">
        <v>447</v>
      </c>
      <c r="BG26" s="23">
        <v>564.8900000000001</v>
      </c>
      <c r="BH26" s="28">
        <v>1348</v>
      </c>
      <c r="BI26" s="23">
        <v>4655.5630000000001</v>
      </c>
      <c r="BJ26" s="28">
        <v>1529</v>
      </c>
      <c r="BK26" s="23">
        <v>5757.9765470645871</v>
      </c>
      <c r="BL26" s="28"/>
      <c r="BM26" s="23"/>
      <c r="BN26" s="28">
        <v>943</v>
      </c>
      <c r="BO26" s="23">
        <v>4245.8419230349082</v>
      </c>
      <c r="BP26" s="28">
        <v>412</v>
      </c>
      <c r="BQ26" s="23">
        <v>1045.9713810556786</v>
      </c>
      <c r="BR26" s="41">
        <f t="shared" si="57"/>
        <v>174</v>
      </c>
      <c r="BS26" s="42">
        <f t="shared" si="58"/>
        <v>466.16324297400024</v>
      </c>
      <c r="BT26" s="24"/>
      <c r="BU26" s="24"/>
    </row>
    <row r="27" spans="1:73" ht="22.5" x14ac:dyDescent="0.2">
      <c r="A27" s="4" t="s">
        <v>94</v>
      </c>
      <c r="B27" s="16">
        <f t="shared" si="51"/>
        <v>463104.08233685</v>
      </c>
      <c r="C27" s="28">
        <v>4251.4834568100932</v>
      </c>
      <c r="D27" s="23">
        <v>30199.781510296165</v>
      </c>
      <c r="E27" s="28">
        <v>1836</v>
      </c>
      <c r="F27" s="23">
        <v>169150.82097194443</v>
      </c>
      <c r="G27" s="28"/>
      <c r="H27" s="23"/>
      <c r="I27" s="23"/>
      <c r="J27" s="23"/>
      <c r="K27" s="23"/>
      <c r="L27" s="23"/>
      <c r="M27" s="23"/>
      <c r="N27" s="23"/>
      <c r="O27" s="23"/>
      <c r="P27" s="23"/>
      <c r="Q27" s="28">
        <f t="shared" si="52"/>
        <v>1836</v>
      </c>
      <c r="R27" s="23">
        <f t="shared" si="53"/>
        <v>169150.82097194443</v>
      </c>
      <c r="S27" s="28">
        <v>635</v>
      </c>
      <c r="T27" s="23">
        <v>19922.658492969051</v>
      </c>
      <c r="U27" s="22"/>
      <c r="V27" s="23"/>
      <c r="W27" s="23"/>
      <c r="X27" s="23"/>
      <c r="Y27" s="28">
        <v>4</v>
      </c>
      <c r="Z27" s="23">
        <v>411.78522220581624</v>
      </c>
      <c r="AA27" s="41">
        <f t="shared" si="54"/>
        <v>631</v>
      </c>
      <c r="AB27" s="42">
        <f t="shared" si="55"/>
        <v>19510.873270763233</v>
      </c>
      <c r="AC27" s="22"/>
      <c r="AD27" s="22"/>
      <c r="AE27" s="28">
        <v>4</v>
      </c>
      <c r="AF27" s="23">
        <v>221.13447583335622</v>
      </c>
      <c r="AG27" s="22"/>
      <c r="AH27" s="24"/>
      <c r="AI27" s="24">
        <f t="shared" si="56"/>
        <v>243609.68688580696</v>
      </c>
      <c r="AJ27" s="28">
        <v>17626</v>
      </c>
      <c r="AK27" s="23">
        <v>71632.868857420021</v>
      </c>
      <c r="AL27" s="28">
        <v>3656</v>
      </c>
      <c r="AM27" s="23">
        <v>5154.7563200000013</v>
      </c>
      <c r="AN27" s="28">
        <v>1514</v>
      </c>
      <c r="AO27" s="23">
        <v>3756.7827699094009</v>
      </c>
      <c r="AP27" s="28"/>
      <c r="AQ27" s="23"/>
      <c r="AR27" s="28">
        <f t="shared" si="59"/>
        <v>1514</v>
      </c>
      <c r="AS27" s="23">
        <f t="shared" si="60"/>
        <v>3756.7827699094009</v>
      </c>
      <c r="AT27" s="28">
        <v>11706</v>
      </c>
      <c r="AU27" s="23">
        <v>21763.750845963004</v>
      </c>
      <c r="AV27" s="28">
        <v>52862</v>
      </c>
      <c r="AW27" s="23">
        <v>26940.116189776003</v>
      </c>
      <c r="AX27" s="28">
        <v>9064</v>
      </c>
      <c r="AY27" s="23">
        <v>52574.475985107849</v>
      </c>
      <c r="AZ27" s="28">
        <v>1382</v>
      </c>
      <c r="BA27" s="23">
        <v>3214.5240640000002</v>
      </c>
      <c r="BB27" s="28">
        <f t="shared" si="61"/>
        <v>3023</v>
      </c>
      <c r="BC27" s="23">
        <f t="shared" si="62"/>
        <v>10484.184000000003</v>
      </c>
      <c r="BD27" s="28">
        <v>1635</v>
      </c>
      <c r="BE27" s="23">
        <v>8879.9040000000023</v>
      </c>
      <c r="BF27" s="28">
        <v>1388</v>
      </c>
      <c r="BG27" s="23">
        <v>1604.2800000000004</v>
      </c>
      <c r="BH27" s="28">
        <v>5096</v>
      </c>
      <c r="BI27" s="23">
        <v>25747.836000000003</v>
      </c>
      <c r="BJ27" s="28">
        <v>5394</v>
      </c>
      <c r="BK27" s="23">
        <v>25554.915917630657</v>
      </c>
      <c r="BL27" s="28">
        <v>1281</v>
      </c>
      <c r="BM27" s="23">
        <v>8573.8267595246634</v>
      </c>
      <c r="BN27" s="28">
        <v>2263</v>
      </c>
      <c r="BO27" s="23">
        <v>11450.736123517054</v>
      </c>
      <c r="BP27" s="28">
        <v>1292</v>
      </c>
      <c r="BQ27" s="23">
        <v>3264.8560268217393</v>
      </c>
      <c r="BR27" s="41">
        <f t="shared" si="57"/>
        <v>558</v>
      </c>
      <c r="BS27" s="42">
        <f t="shared" si="58"/>
        <v>2265.4970077671983</v>
      </c>
      <c r="BT27" s="24"/>
      <c r="BU27" s="24"/>
    </row>
    <row r="28" spans="1:73" ht="11.25" x14ac:dyDescent="0.2">
      <c r="A28" s="3" t="s">
        <v>13</v>
      </c>
      <c r="B28" s="16">
        <f t="shared" si="51"/>
        <v>108572.91575335432</v>
      </c>
      <c r="C28" s="28">
        <v>2354.0786541572302</v>
      </c>
      <c r="D28" s="23">
        <v>9259.014252053059</v>
      </c>
      <c r="E28" s="28">
        <v>459</v>
      </c>
      <c r="F28" s="23">
        <v>29487.695521341975</v>
      </c>
      <c r="G28" s="28"/>
      <c r="H28" s="23"/>
      <c r="I28" s="23"/>
      <c r="J28" s="23"/>
      <c r="K28" s="23"/>
      <c r="L28" s="23"/>
      <c r="M28" s="23"/>
      <c r="N28" s="23"/>
      <c r="O28" s="23"/>
      <c r="P28" s="23"/>
      <c r="Q28" s="28">
        <f t="shared" si="52"/>
        <v>459</v>
      </c>
      <c r="R28" s="23">
        <f t="shared" si="53"/>
        <v>29487.695521341975</v>
      </c>
      <c r="S28" s="28">
        <v>222</v>
      </c>
      <c r="T28" s="23">
        <v>5435.3835248933738</v>
      </c>
      <c r="U28" s="22"/>
      <c r="V28" s="23"/>
      <c r="W28" s="23"/>
      <c r="X28" s="23"/>
      <c r="Y28" s="28"/>
      <c r="Z28" s="23"/>
      <c r="AA28" s="41">
        <f t="shared" si="54"/>
        <v>222</v>
      </c>
      <c r="AB28" s="42">
        <f t="shared" si="55"/>
        <v>5435.3835248933738</v>
      </c>
      <c r="AC28" s="22"/>
      <c r="AD28" s="22"/>
      <c r="AE28" s="28"/>
      <c r="AF28" s="23"/>
      <c r="AG28" s="22"/>
      <c r="AH28" s="24"/>
      <c r="AI28" s="24">
        <f t="shared" si="56"/>
        <v>64390.8224550659</v>
      </c>
      <c r="AJ28" s="28">
        <v>5382</v>
      </c>
      <c r="AK28" s="23">
        <v>20542.500209441601</v>
      </c>
      <c r="AL28" s="28"/>
      <c r="AM28" s="23"/>
      <c r="AN28" s="28">
        <v>180</v>
      </c>
      <c r="AO28" s="23">
        <v>336.38998144779998</v>
      </c>
      <c r="AP28" s="28"/>
      <c r="AQ28" s="23"/>
      <c r="AR28" s="28">
        <f t="shared" si="59"/>
        <v>180</v>
      </c>
      <c r="AS28" s="23">
        <f t="shared" si="60"/>
        <v>336.38998144779998</v>
      </c>
      <c r="AT28" s="28">
        <v>4176</v>
      </c>
      <c r="AU28" s="23">
        <v>7850.3485127543991</v>
      </c>
      <c r="AV28" s="28">
        <v>8469</v>
      </c>
      <c r="AW28" s="23">
        <v>9080.4697295121623</v>
      </c>
      <c r="AX28" s="28">
        <v>2361</v>
      </c>
      <c r="AY28" s="23">
        <v>14942.056262000002</v>
      </c>
      <c r="AZ28" s="28">
        <v>148</v>
      </c>
      <c r="BA28" s="23">
        <v>341.15926200000001</v>
      </c>
      <c r="BB28" s="28">
        <f t="shared" si="61"/>
        <v>743</v>
      </c>
      <c r="BC28" s="23">
        <f t="shared" si="62"/>
        <v>2133.0199999999995</v>
      </c>
      <c r="BD28" s="28">
        <v>320</v>
      </c>
      <c r="BE28" s="23">
        <v>1718.4499999999996</v>
      </c>
      <c r="BF28" s="28">
        <v>423</v>
      </c>
      <c r="BG28" s="23">
        <v>414.57</v>
      </c>
      <c r="BH28" s="28">
        <v>1393</v>
      </c>
      <c r="BI28" s="23">
        <v>4837.4189999999999</v>
      </c>
      <c r="BJ28" s="28">
        <v>1278</v>
      </c>
      <c r="BK28" s="23">
        <v>4668.6187599099403</v>
      </c>
      <c r="BL28" s="28"/>
      <c r="BM28" s="23"/>
      <c r="BN28" s="28">
        <v>1209</v>
      </c>
      <c r="BO28" s="23">
        <v>5447.0633166181815</v>
      </c>
      <c r="BP28" s="28">
        <v>256</v>
      </c>
      <c r="BQ28" s="23">
        <v>649.90593748521326</v>
      </c>
      <c r="BR28" s="41">
        <f t="shared" si="57"/>
        <v>-187</v>
      </c>
      <c r="BS28" s="42">
        <f t="shared" si="58"/>
        <v>-1428.3504941934543</v>
      </c>
      <c r="BT28" s="24"/>
      <c r="BU28" s="24"/>
    </row>
    <row r="29" spans="1:73" ht="11.25" x14ac:dyDescent="0.2">
      <c r="A29" s="3" t="s">
        <v>14</v>
      </c>
      <c r="B29" s="16">
        <f t="shared" si="51"/>
        <v>121238.30072151443</v>
      </c>
      <c r="C29" s="28">
        <v>1873.8890879434921</v>
      </c>
      <c r="D29" s="23">
        <v>5866.9255662520118</v>
      </c>
      <c r="E29" s="28">
        <v>591</v>
      </c>
      <c r="F29" s="23">
        <v>31778.684644986795</v>
      </c>
      <c r="G29" s="28"/>
      <c r="H29" s="23"/>
      <c r="I29" s="23"/>
      <c r="J29" s="23"/>
      <c r="K29" s="23"/>
      <c r="L29" s="23"/>
      <c r="M29" s="23"/>
      <c r="N29" s="23"/>
      <c r="O29" s="23"/>
      <c r="P29" s="23"/>
      <c r="Q29" s="28">
        <f t="shared" si="52"/>
        <v>591</v>
      </c>
      <c r="R29" s="23">
        <f t="shared" si="53"/>
        <v>31778.684644986795</v>
      </c>
      <c r="S29" s="28">
        <v>144</v>
      </c>
      <c r="T29" s="23">
        <v>3378.7239664038334</v>
      </c>
      <c r="U29" s="22"/>
      <c r="V29" s="23"/>
      <c r="W29" s="23"/>
      <c r="X29" s="23"/>
      <c r="Y29" s="28"/>
      <c r="Z29" s="23"/>
      <c r="AA29" s="41">
        <f t="shared" si="54"/>
        <v>144</v>
      </c>
      <c r="AB29" s="42">
        <f t="shared" si="55"/>
        <v>3378.7239664038334</v>
      </c>
      <c r="AC29" s="22"/>
      <c r="AD29" s="22"/>
      <c r="AE29" s="28"/>
      <c r="AF29" s="23"/>
      <c r="AG29" s="22"/>
      <c r="AH29" s="24"/>
      <c r="AI29" s="24">
        <f t="shared" si="56"/>
        <v>80213.966543871793</v>
      </c>
      <c r="AJ29" s="28">
        <v>6291</v>
      </c>
      <c r="AK29" s="23">
        <v>23467.540412629995</v>
      </c>
      <c r="AL29" s="28"/>
      <c r="AM29" s="23"/>
      <c r="AN29" s="28">
        <v>238</v>
      </c>
      <c r="AO29" s="23">
        <v>611.15126400439999</v>
      </c>
      <c r="AP29" s="28"/>
      <c r="AQ29" s="23"/>
      <c r="AR29" s="28">
        <f t="shared" si="59"/>
        <v>238</v>
      </c>
      <c r="AS29" s="23">
        <f t="shared" si="60"/>
        <v>611.15126400439999</v>
      </c>
      <c r="AT29" s="28">
        <v>3207</v>
      </c>
      <c r="AU29" s="23">
        <v>5935.7922990840016</v>
      </c>
      <c r="AV29" s="28">
        <v>9567</v>
      </c>
      <c r="AW29" s="23">
        <v>16310.438742489994</v>
      </c>
      <c r="AX29" s="28">
        <v>2908</v>
      </c>
      <c r="AY29" s="23">
        <v>17907.243550000003</v>
      </c>
      <c r="AZ29" s="28">
        <v>193</v>
      </c>
      <c r="BA29" s="23">
        <v>451.40254999999991</v>
      </c>
      <c r="BB29" s="28">
        <f t="shared" si="61"/>
        <v>901</v>
      </c>
      <c r="BC29" s="23">
        <f t="shared" si="62"/>
        <v>2400.8069999999998</v>
      </c>
      <c r="BD29" s="28">
        <v>358</v>
      </c>
      <c r="BE29" s="23">
        <v>1762.9969999999998</v>
      </c>
      <c r="BF29" s="28">
        <v>543</v>
      </c>
      <c r="BG29" s="23">
        <v>637.80999999999995</v>
      </c>
      <c r="BH29" s="28">
        <v>1831</v>
      </c>
      <c r="BI29" s="23">
        <v>7764.3179999999993</v>
      </c>
      <c r="BJ29" s="28">
        <v>1502</v>
      </c>
      <c r="BK29" s="23">
        <v>5816.6752756634141</v>
      </c>
      <c r="BL29" s="28"/>
      <c r="BM29" s="23"/>
      <c r="BN29" s="28">
        <v>1002</v>
      </c>
      <c r="BO29" s="23">
        <v>4513.8013941385443</v>
      </c>
      <c r="BP29" s="28">
        <v>244</v>
      </c>
      <c r="BQ29" s="23">
        <v>619.43936490286978</v>
      </c>
      <c r="BR29" s="41">
        <f t="shared" si="57"/>
        <v>256</v>
      </c>
      <c r="BS29" s="42">
        <f t="shared" si="58"/>
        <v>683.43451662200005</v>
      </c>
      <c r="BT29" s="24"/>
      <c r="BU29" s="24"/>
    </row>
    <row r="30" spans="1:73" ht="11.25" x14ac:dyDescent="0.2">
      <c r="A30" s="3" t="s">
        <v>15</v>
      </c>
      <c r="B30" s="16">
        <f t="shared" si="51"/>
        <v>167808.67677407528</v>
      </c>
      <c r="C30" s="28">
        <v>2816.228416370107</v>
      </c>
      <c r="D30" s="23">
        <v>13251.30245054887</v>
      </c>
      <c r="E30" s="28">
        <v>894</v>
      </c>
      <c r="F30" s="23">
        <v>54125.265293894139</v>
      </c>
      <c r="G30" s="28"/>
      <c r="H30" s="23"/>
      <c r="I30" s="23"/>
      <c r="J30" s="23"/>
      <c r="K30" s="23"/>
      <c r="L30" s="23"/>
      <c r="M30" s="23"/>
      <c r="N30" s="23"/>
      <c r="O30" s="23"/>
      <c r="P30" s="23"/>
      <c r="Q30" s="28">
        <f t="shared" si="52"/>
        <v>894</v>
      </c>
      <c r="R30" s="23">
        <f t="shared" si="53"/>
        <v>54125.265293894139</v>
      </c>
      <c r="S30" s="28">
        <v>231</v>
      </c>
      <c r="T30" s="23">
        <v>5461.7145594093772</v>
      </c>
      <c r="U30" s="22"/>
      <c r="V30" s="23"/>
      <c r="W30" s="23"/>
      <c r="X30" s="23"/>
      <c r="Y30" s="28"/>
      <c r="Z30" s="23"/>
      <c r="AA30" s="41">
        <f t="shared" si="54"/>
        <v>231</v>
      </c>
      <c r="AB30" s="42">
        <f t="shared" si="55"/>
        <v>5461.7145594093772</v>
      </c>
      <c r="AC30" s="22"/>
      <c r="AD30" s="22"/>
      <c r="AE30" s="28"/>
      <c r="AF30" s="23"/>
      <c r="AG30" s="22"/>
      <c r="AH30" s="24"/>
      <c r="AI30" s="24">
        <f t="shared" si="56"/>
        <v>94970.394470222906</v>
      </c>
      <c r="AJ30" s="28">
        <v>10638</v>
      </c>
      <c r="AK30" s="23">
        <v>40110.670524456487</v>
      </c>
      <c r="AL30" s="28"/>
      <c r="AM30" s="23"/>
      <c r="AN30" s="28">
        <v>206</v>
      </c>
      <c r="AO30" s="23">
        <v>528.97966548280021</v>
      </c>
      <c r="AP30" s="28"/>
      <c r="AQ30" s="23"/>
      <c r="AR30" s="28">
        <f t="shared" si="59"/>
        <v>206</v>
      </c>
      <c r="AS30" s="23">
        <f t="shared" si="60"/>
        <v>528.97966548280021</v>
      </c>
      <c r="AT30" s="28">
        <v>3969</v>
      </c>
      <c r="AU30" s="23">
        <v>7409.1790253106019</v>
      </c>
      <c r="AV30" s="28">
        <v>9793</v>
      </c>
      <c r="AW30" s="23">
        <v>11732.26143519552</v>
      </c>
      <c r="AX30" s="28">
        <v>2872</v>
      </c>
      <c r="AY30" s="23">
        <v>18523.024285000007</v>
      </c>
      <c r="AZ30" s="28">
        <v>172</v>
      </c>
      <c r="BA30" s="23">
        <v>428.17628500000012</v>
      </c>
      <c r="BB30" s="28">
        <f t="shared" si="61"/>
        <v>1260</v>
      </c>
      <c r="BC30" s="23">
        <f t="shared" si="62"/>
        <v>4378.751000000002</v>
      </c>
      <c r="BD30" s="28">
        <v>695</v>
      </c>
      <c r="BE30" s="23">
        <v>3644.4010000000017</v>
      </c>
      <c r="BF30" s="28">
        <v>565</v>
      </c>
      <c r="BG30" s="23">
        <v>734.35000000000025</v>
      </c>
      <c r="BH30" s="28">
        <v>1218</v>
      </c>
      <c r="BI30" s="23">
        <v>6610.478000000001</v>
      </c>
      <c r="BJ30" s="28">
        <v>1501</v>
      </c>
      <c r="BK30" s="23">
        <v>5677.0505347774779</v>
      </c>
      <c r="BL30" s="28"/>
      <c r="BM30" s="23"/>
      <c r="BN30" s="28">
        <v>715</v>
      </c>
      <c r="BO30" s="23">
        <v>4149.8093313865447</v>
      </c>
      <c r="BP30" s="28">
        <v>320</v>
      </c>
      <c r="BQ30" s="23">
        <v>812.34671365293082</v>
      </c>
      <c r="BR30" s="41">
        <f t="shared" si="57"/>
        <v>466</v>
      </c>
      <c r="BS30" s="42">
        <f t="shared" si="58"/>
        <v>714.89448973800233</v>
      </c>
      <c r="BT30" s="24"/>
      <c r="BU30" s="24"/>
    </row>
    <row r="31" spans="1:73" ht="11.25" x14ac:dyDescent="0.2">
      <c r="A31" s="3" t="s">
        <v>16</v>
      </c>
      <c r="B31" s="16">
        <f t="shared" si="51"/>
        <v>59183.556998085958</v>
      </c>
      <c r="C31" s="28">
        <v>1667.2199999999998</v>
      </c>
      <c r="D31" s="23">
        <v>4644.1756473175556</v>
      </c>
      <c r="E31" s="28">
        <v>393</v>
      </c>
      <c r="F31" s="23">
        <v>25709.227406025366</v>
      </c>
      <c r="G31" s="28"/>
      <c r="H31" s="23"/>
      <c r="I31" s="23"/>
      <c r="J31" s="23"/>
      <c r="K31" s="23"/>
      <c r="L31" s="23"/>
      <c r="M31" s="23"/>
      <c r="N31" s="23"/>
      <c r="O31" s="23"/>
      <c r="P31" s="23"/>
      <c r="Q31" s="28">
        <f t="shared" si="52"/>
        <v>393</v>
      </c>
      <c r="R31" s="23">
        <f t="shared" si="53"/>
        <v>25709.227406025366</v>
      </c>
      <c r="S31" s="28">
        <v>136</v>
      </c>
      <c r="T31" s="23">
        <v>3674.4935689559697</v>
      </c>
      <c r="U31" s="22"/>
      <c r="V31" s="23"/>
      <c r="W31" s="23"/>
      <c r="X31" s="23"/>
      <c r="Y31" s="28"/>
      <c r="Z31" s="23"/>
      <c r="AA31" s="41">
        <f t="shared" si="54"/>
        <v>136</v>
      </c>
      <c r="AB31" s="42">
        <f t="shared" si="55"/>
        <v>3674.4935689559697</v>
      </c>
      <c r="AC31" s="22"/>
      <c r="AD31" s="22"/>
      <c r="AE31" s="28"/>
      <c r="AF31" s="23"/>
      <c r="AG31" s="22"/>
      <c r="AH31" s="24"/>
      <c r="AI31" s="24">
        <f t="shared" si="56"/>
        <v>25155.660375787073</v>
      </c>
      <c r="AJ31" s="28">
        <v>2679</v>
      </c>
      <c r="AK31" s="23">
        <v>10811.648806139998</v>
      </c>
      <c r="AL31" s="28"/>
      <c r="AM31" s="23"/>
      <c r="AN31" s="28"/>
      <c r="AO31" s="23"/>
      <c r="AP31" s="28"/>
      <c r="AQ31" s="23"/>
      <c r="AR31" s="28"/>
      <c r="AS31" s="23"/>
      <c r="AT31" s="28">
        <v>2016</v>
      </c>
      <c r="AU31" s="23">
        <v>3684.6862859312992</v>
      </c>
      <c r="AV31" s="28">
        <v>3614</v>
      </c>
      <c r="AW31" s="23">
        <v>3130.1214608199989</v>
      </c>
      <c r="AX31" s="28">
        <v>689</v>
      </c>
      <c r="AY31" s="23">
        <v>5994.9129999999986</v>
      </c>
      <c r="AZ31" s="28">
        <v>5</v>
      </c>
      <c r="BA31" s="23">
        <v>11.389999999999995</v>
      </c>
      <c r="BB31" s="28">
        <f t="shared" si="61"/>
        <v>0</v>
      </c>
      <c r="BC31" s="23">
        <f t="shared" si="62"/>
        <v>0</v>
      </c>
      <c r="BD31" s="28">
        <v>0</v>
      </c>
      <c r="BE31" s="23">
        <v>0</v>
      </c>
      <c r="BF31" s="28">
        <v>0</v>
      </c>
      <c r="BG31" s="23">
        <v>0</v>
      </c>
      <c r="BH31" s="28">
        <v>301</v>
      </c>
      <c r="BI31" s="23">
        <v>1088.4280000002209</v>
      </c>
      <c r="BJ31" s="28">
        <v>120</v>
      </c>
      <c r="BK31" s="23">
        <v>445.86282289555561</v>
      </c>
      <c r="BL31" s="28"/>
      <c r="BM31" s="23"/>
      <c r="BN31" s="28">
        <v>7</v>
      </c>
      <c r="BO31" s="23">
        <v>32.374592727272727</v>
      </c>
      <c r="BP31" s="28">
        <v>48</v>
      </c>
      <c r="BQ31" s="23">
        <v>121.86629032937398</v>
      </c>
      <c r="BR31" s="41">
        <f t="shared" si="57"/>
        <v>65</v>
      </c>
      <c r="BS31" s="42">
        <f t="shared" si="58"/>
        <v>291.62193983890893</v>
      </c>
      <c r="BT31" s="24"/>
      <c r="BU31" s="24"/>
    </row>
    <row r="32" spans="1:73" ht="23.25" customHeight="1" x14ac:dyDescent="0.2">
      <c r="A32" s="4" t="s">
        <v>17</v>
      </c>
      <c r="B32" s="16">
        <f t="shared" si="51"/>
        <v>493216.8120195248</v>
      </c>
      <c r="C32" s="28"/>
      <c r="D32" s="23"/>
      <c r="E32" s="28"/>
      <c r="F32" s="23"/>
      <c r="G32" s="28"/>
      <c r="H32" s="23"/>
      <c r="I32" s="23"/>
      <c r="J32" s="23"/>
      <c r="K32" s="23"/>
      <c r="L32" s="23"/>
      <c r="M32" s="23"/>
      <c r="N32" s="23"/>
      <c r="O32" s="23"/>
      <c r="P32" s="23"/>
      <c r="Q32" s="28"/>
      <c r="R32" s="23"/>
      <c r="S32" s="28">
        <v>1047</v>
      </c>
      <c r="T32" s="23">
        <v>38195.573078879497</v>
      </c>
      <c r="U32" s="22"/>
      <c r="V32" s="23"/>
      <c r="W32" s="23"/>
      <c r="X32" s="23"/>
      <c r="Y32" s="28"/>
      <c r="Z32" s="23"/>
      <c r="AA32" s="41">
        <f t="shared" si="54"/>
        <v>1047</v>
      </c>
      <c r="AB32" s="42">
        <f t="shared" si="55"/>
        <v>38195.573078879497</v>
      </c>
      <c r="AC32" s="22"/>
      <c r="AD32" s="22"/>
      <c r="AE32" s="28">
        <v>21</v>
      </c>
      <c r="AF32" s="23">
        <v>1187.0724421917648</v>
      </c>
      <c r="AG32" s="28">
        <v>200</v>
      </c>
      <c r="AH32" s="23">
        <v>9445.3659750000006</v>
      </c>
      <c r="AI32" s="25">
        <f t="shared" si="56"/>
        <v>444388.80052345357</v>
      </c>
      <c r="AJ32" s="28">
        <v>38159</v>
      </c>
      <c r="AK32" s="23">
        <v>119949.49733734502</v>
      </c>
      <c r="AL32" s="28">
        <v>14950</v>
      </c>
      <c r="AM32" s="23">
        <v>52465.226925999996</v>
      </c>
      <c r="AN32" s="28">
        <v>2113</v>
      </c>
      <c r="AO32" s="23">
        <v>5076.6640711625996</v>
      </c>
      <c r="AP32" s="28"/>
      <c r="AQ32" s="23"/>
      <c r="AR32" s="28">
        <f t="shared" si="59"/>
        <v>2113</v>
      </c>
      <c r="AS32" s="23">
        <f t="shared" si="60"/>
        <v>5076.6640711625996</v>
      </c>
      <c r="AT32" s="28">
        <v>14871</v>
      </c>
      <c r="AU32" s="23">
        <v>21836.9275981506</v>
      </c>
      <c r="AV32" s="28">
        <v>43760</v>
      </c>
      <c r="AW32" s="23">
        <v>13889.960902739997</v>
      </c>
      <c r="AX32" s="28">
        <v>27845</v>
      </c>
      <c r="AY32" s="23">
        <v>120913.702416</v>
      </c>
      <c r="AZ32" s="28">
        <v>2815</v>
      </c>
      <c r="BA32" s="23">
        <v>6468.1924160000008</v>
      </c>
      <c r="BB32" s="28">
        <f t="shared" si="61"/>
        <v>8065</v>
      </c>
      <c r="BC32" s="23">
        <f t="shared" si="62"/>
        <v>25517.434000000001</v>
      </c>
      <c r="BD32" s="28">
        <v>4335</v>
      </c>
      <c r="BE32" s="23">
        <v>20203.534</v>
      </c>
      <c r="BF32" s="28">
        <v>3730</v>
      </c>
      <c r="BG32" s="23">
        <v>5313.9</v>
      </c>
      <c r="BH32" s="28">
        <v>5188</v>
      </c>
      <c r="BI32" s="23">
        <v>20384.390999999992</v>
      </c>
      <c r="BJ32" s="28">
        <v>15124</v>
      </c>
      <c r="BK32" s="23">
        <v>64354.996272055403</v>
      </c>
      <c r="BL32" s="28">
        <v>3415</v>
      </c>
      <c r="BM32" s="23">
        <v>22856.844952206648</v>
      </c>
      <c r="BN32" s="28">
        <v>7495</v>
      </c>
      <c r="BO32" s="23">
        <v>32923.101260694035</v>
      </c>
      <c r="BP32" s="28">
        <v>5435</v>
      </c>
      <c r="BQ32" s="23">
        <v>13734.127209932325</v>
      </c>
      <c r="BR32" s="41">
        <f>BJ32-BL32-BN32-BP32</f>
        <v>-1221</v>
      </c>
      <c r="BS32" s="42">
        <f t="shared" si="58"/>
        <v>-5159.077150777608</v>
      </c>
      <c r="BT32" s="24"/>
      <c r="BU32" s="24"/>
    </row>
    <row r="33" spans="1:73" ht="11.25" x14ac:dyDescent="0.2">
      <c r="A33" s="4" t="s">
        <v>18</v>
      </c>
      <c r="B33" s="16">
        <f t="shared" si="51"/>
        <v>312538.99211106624</v>
      </c>
      <c r="C33" s="28"/>
      <c r="D33" s="23"/>
      <c r="E33" s="28"/>
      <c r="F33" s="23"/>
      <c r="G33" s="28"/>
      <c r="H33" s="23"/>
      <c r="I33" s="23"/>
      <c r="J33" s="23"/>
      <c r="K33" s="23"/>
      <c r="L33" s="23"/>
      <c r="M33" s="23"/>
      <c r="N33" s="23"/>
      <c r="O33" s="23"/>
      <c r="P33" s="23"/>
      <c r="Q33" s="28"/>
      <c r="R33" s="23"/>
      <c r="S33" s="28"/>
      <c r="T33" s="23"/>
      <c r="U33" s="22"/>
      <c r="V33" s="23"/>
      <c r="W33" s="23"/>
      <c r="X33" s="23"/>
      <c r="Y33" s="28"/>
      <c r="Z33" s="23"/>
      <c r="AA33" s="41"/>
      <c r="AB33" s="42"/>
      <c r="AC33" s="22"/>
      <c r="AD33" s="22"/>
      <c r="AE33" s="28"/>
      <c r="AF33" s="23"/>
      <c r="AG33" s="28"/>
      <c r="AH33" s="23"/>
      <c r="AI33" s="25">
        <f t="shared" si="56"/>
        <v>312538.99211106624</v>
      </c>
      <c r="AJ33" s="28">
        <v>62230</v>
      </c>
      <c r="AK33" s="23">
        <v>191725.04252784961</v>
      </c>
      <c r="AL33" s="28"/>
      <c r="AM33" s="23"/>
      <c r="AN33" s="28"/>
      <c r="AO33" s="23"/>
      <c r="AP33" s="28"/>
      <c r="AQ33" s="23"/>
      <c r="AR33" s="28"/>
      <c r="AS33" s="23"/>
      <c r="AT33" s="28">
        <v>18076</v>
      </c>
      <c r="AU33" s="23">
        <v>23361.097031999994</v>
      </c>
      <c r="AV33" s="28">
        <v>82391</v>
      </c>
      <c r="AW33" s="23">
        <v>97332.711101216628</v>
      </c>
      <c r="AX33" s="28"/>
      <c r="AY33" s="23"/>
      <c r="AZ33" s="28"/>
      <c r="BA33" s="23"/>
      <c r="BB33" s="28"/>
      <c r="BC33" s="23"/>
      <c r="BD33" s="28"/>
      <c r="BE33" s="23"/>
      <c r="BF33" s="28"/>
      <c r="BG33" s="23"/>
      <c r="BH33" s="28"/>
      <c r="BI33" s="23"/>
      <c r="BJ33" s="28">
        <v>45</v>
      </c>
      <c r="BK33" s="23">
        <v>120.14144999999999</v>
      </c>
      <c r="BL33" s="28"/>
      <c r="BM33" s="23"/>
      <c r="BN33" s="28"/>
      <c r="BO33" s="23"/>
      <c r="BP33" s="28"/>
      <c r="BQ33" s="23"/>
      <c r="BR33" s="41">
        <f t="shared" si="57"/>
        <v>45</v>
      </c>
      <c r="BS33" s="42">
        <f t="shared" si="58"/>
        <v>120.14144999999999</v>
      </c>
      <c r="BT33" s="24"/>
      <c r="BU33" s="24"/>
    </row>
    <row r="34" spans="1:73" ht="21" customHeight="1" x14ac:dyDescent="0.2">
      <c r="A34" s="4" t="s">
        <v>95</v>
      </c>
      <c r="B34" s="16">
        <f t="shared" si="51"/>
        <v>376664.80883599992</v>
      </c>
      <c r="C34" s="28">
        <v>39821</v>
      </c>
      <c r="D34" s="23">
        <v>376664.80883599992</v>
      </c>
      <c r="E34" s="28"/>
      <c r="F34" s="23"/>
      <c r="G34" s="28"/>
      <c r="H34" s="23"/>
      <c r="I34" s="23"/>
      <c r="J34" s="23"/>
      <c r="K34" s="23"/>
      <c r="L34" s="23"/>
      <c r="M34" s="23"/>
      <c r="N34" s="23"/>
      <c r="O34" s="23"/>
      <c r="P34" s="23"/>
      <c r="Q34" s="28"/>
      <c r="R34" s="23"/>
      <c r="S34" s="28"/>
      <c r="T34" s="23"/>
      <c r="U34" s="22"/>
      <c r="V34" s="23"/>
      <c r="W34" s="23"/>
      <c r="X34" s="23"/>
      <c r="Y34" s="28"/>
      <c r="Z34" s="23"/>
      <c r="AA34" s="41"/>
      <c r="AB34" s="42"/>
      <c r="AC34" s="22"/>
      <c r="AD34" s="22"/>
      <c r="AE34" s="28"/>
      <c r="AF34" s="23"/>
      <c r="AG34" s="28"/>
      <c r="AH34" s="23"/>
      <c r="AI34" s="25"/>
      <c r="AJ34" s="28"/>
      <c r="AK34" s="23"/>
      <c r="AL34" s="28"/>
      <c r="AM34" s="23"/>
      <c r="AN34" s="28"/>
      <c r="AO34" s="23"/>
      <c r="AP34" s="28"/>
      <c r="AQ34" s="23"/>
      <c r="AR34" s="28"/>
      <c r="AS34" s="23"/>
      <c r="AT34" s="28"/>
      <c r="AU34" s="23"/>
      <c r="AV34" s="28"/>
      <c r="AW34" s="23"/>
      <c r="AX34" s="28"/>
      <c r="AY34" s="23"/>
      <c r="AZ34" s="28"/>
      <c r="BA34" s="23"/>
      <c r="BB34" s="28"/>
      <c r="BC34" s="23"/>
      <c r="BD34" s="28"/>
      <c r="BE34" s="23"/>
      <c r="BF34" s="28"/>
      <c r="BG34" s="23"/>
      <c r="BH34" s="28"/>
      <c r="BI34" s="23"/>
      <c r="BJ34" s="28"/>
      <c r="BK34" s="23"/>
      <c r="BL34" s="28"/>
      <c r="BM34" s="23"/>
      <c r="BN34" s="28"/>
      <c r="BO34" s="23"/>
      <c r="BP34" s="28"/>
      <c r="BQ34" s="23"/>
      <c r="BR34" s="41"/>
      <c r="BS34" s="42"/>
      <c r="BT34" s="24"/>
      <c r="BU34" s="24"/>
    </row>
    <row r="35" spans="1:73" ht="11.25" x14ac:dyDescent="0.2">
      <c r="A35" s="4" t="s">
        <v>19</v>
      </c>
      <c r="B35" s="16">
        <f t="shared" si="51"/>
        <v>2274160.7168403454</v>
      </c>
      <c r="C35" s="28"/>
      <c r="D35" s="23"/>
      <c r="E35" s="28">
        <v>15005</v>
      </c>
      <c r="F35" s="23">
        <v>1681541.0964197507</v>
      </c>
      <c r="G35" s="28">
        <v>310</v>
      </c>
      <c r="H35" s="23">
        <v>104082.90414646894</v>
      </c>
      <c r="I35" s="28">
        <v>378</v>
      </c>
      <c r="J35" s="23">
        <v>94905.37288938374</v>
      </c>
      <c r="K35" s="28">
        <v>25</v>
      </c>
      <c r="L35" s="23">
        <v>8959.7365770000033</v>
      </c>
      <c r="M35" s="23"/>
      <c r="N35" s="23"/>
      <c r="O35" s="28">
        <v>78</v>
      </c>
      <c r="P35" s="23">
        <v>31110.527835790017</v>
      </c>
      <c r="Q35" s="28">
        <f t="shared" ref="Q35:R41" si="63">E35-G35-I35-K35-M35-O35</f>
        <v>14214</v>
      </c>
      <c r="R35" s="23">
        <f t="shared" si="63"/>
        <v>1442482.554971108</v>
      </c>
      <c r="S35" s="28">
        <v>1179</v>
      </c>
      <c r="T35" s="23">
        <v>133223.55110110977</v>
      </c>
      <c r="U35" s="28">
        <v>250</v>
      </c>
      <c r="V35" s="23">
        <v>105970.54280973932</v>
      </c>
      <c r="W35" s="23"/>
      <c r="X35" s="23"/>
      <c r="Y35" s="28"/>
      <c r="Z35" s="23"/>
      <c r="AA35" s="41">
        <f t="shared" ref="AA35:AB38" si="64">S35-U35-W35-Y35</f>
        <v>929</v>
      </c>
      <c r="AB35" s="42">
        <f t="shared" si="64"/>
        <v>27253.008291370454</v>
      </c>
      <c r="AC35" s="28">
        <v>693</v>
      </c>
      <c r="AD35" s="23">
        <v>61877.145209965049</v>
      </c>
      <c r="AE35" s="28"/>
      <c r="AF35" s="23"/>
      <c r="AG35" s="28">
        <v>200</v>
      </c>
      <c r="AH35" s="23">
        <v>8847.7878600000022</v>
      </c>
      <c r="AI35" s="25">
        <f t="shared" ref="AI35:AI52" si="65">AK35+AM35+AO35+AU35+AW35+AY35+BC35+BK35+BU35+BI35</f>
        <v>388671.13624951965</v>
      </c>
      <c r="AJ35" s="28">
        <v>23287</v>
      </c>
      <c r="AK35" s="23">
        <v>75789.943756680033</v>
      </c>
      <c r="AL35" s="28">
        <v>18356</v>
      </c>
      <c r="AM35" s="23">
        <v>65457.520541000042</v>
      </c>
      <c r="AN35" s="28">
        <v>2709</v>
      </c>
      <c r="AO35" s="23">
        <v>6557.3773508848026</v>
      </c>
      <c r="AP35" s="28">
        <v>1213</v>
      </c>
      <c r="AQ35" s="23">
        <v>2715.8551200000011</v>
      </c>
      <c r="AR35" s="28">
        <f t="shared" si="59"/>
        <v>1496</v>
      </c>
      <c r="AS35" s="23">
        <f t="shared" si="60"/>
        <v>3841.5222308848015</v>
      </c>
      <c r="AT35" s="28">
        <v>10953</v>
      </c>
      <c r="AU35" s="23">
        <v>16123.51243412911</v>
      </c>
      <c r="AV35" s="28">
        <v>75854</v>
      </c>
      <c r="AW35" s="23">
        <v>18080.239979570008</v>
      </c>
      <c r="AX35" s="28">
        <v>23749</v>
      </c>
      <c r="AY35" s="23">
        <v>120302.29475600008</v>
      </c>
      <c r="AZ35" s="31">
        <v>3023</v>
      </c>
      <c r="BA35" s="23">
        <v>7057.4167560000033</v>
      </c>
      <c r="BB35" s="28">
        <f t="shared" si="61"/>
        <v>5702</v>
      </c>
      <c r="BC35" s="23">
        <f t="shared" si="62"/>
        <v>21116.593000000015</v>
      </c>
      <c r="BD35" s="28">
        <v>3265</v>
      </c>
      <c r="BE35" s="23">
        <v>17953.563000000013</v>
      </c>
      <c r="BF35" s="28">
        <v>2437</v>
      </c>
      <c r="BG35" s="23">
        <v>3163.0300000000016</v>
      </c>
      <c r="BH35" s="28">
        <v>5190</v>
      </c>
      <c r="BI35" s="23">
        <v>20719.150000000012</v>
      </c>
      <c r="BJ35" s="28">
        <v>9929</v>
      </c>
      <c r="BK35" s="23">
        <v>44524.504431255562</v>
      </c>
      <c r="BL35" s="28">
        <v>2500</v>
      </c>
      <c r="BM35" s="23">
        <v>16732.682981117614</v>
      </c>
      <c r="BN35" s="28">
        <v>3673</v>
      </c>
      <c r="BO35" s="23">
        <v>16994.799927801421</v>
      </c>
      <c r="BP35" s="28">
        <v>2400</v>
      </c>
      <c r="BQ35" s="23">
        <v>6065.1765090243789</v>
      </c>
      <c r="BR35" s="41">
        <f t="shared" si="57"/>
        <v>1356</v>
      </c>
      <c r="BS35" s="42">
        <f t="shared" si="58"/>
        <v>4731.8450133121478</v>
      </c>
      <c r="BT35" s="24"/>
      <c r="BU35" s="24"/>
    </row>
    <row r="36" spans="1:73" ht="11.25" customHeight="1" x14ac:dyDescent="0.2">
      <c r="A36" s="4" t="s">
        <v>20</v>
      </c>
      <c r="B36" s="16">
        <f t="shared" si="51"/>
        <v>131336.12410389422</v>
      </c>
      <c r="C36" s="28"/>
      <c r="D36" s="23"/>
      <c r="E36" s="28">
        <v>786</v>
      </c>
      <c r="F36" s="23">
        <v>47428.611126851931</v>
      </c>
      <c r="G36" s="28"/>
      <c r="H36" s="23"/>
      <c r="I36" s="23"/>
      <c r="J36" s="23"/>
      <c r="K36" s="23"/>
      <c r="L36" s="23"/>
      <c r="M36" s="23"/>
      <c r="N36" s="23"/>
      <c r="O36" s="23"/>
      <c r="P36" s="23"/>
      <c r="Q36" s="28">
        <f t="shared" si="63"/>
        <v>786</v>
      </c>
      <c r="R36" s="23">
        <f t="shared" si="63"/>
        <v>47428.611126851931</v>
      </c>
      <c r="S36" s="28">
        <v>811</v>
      </c>
      <c r="T36" s="23">
        <v>26297.285964148236</v>
      </c>
      <c r="U36" s="28"/>
      <c r="V36" s="23"/>
      <c r="W36" s="23"/>
      <c r="X36" s="23"/>
      <c r="Y36" s="28"/>
      <c r="Z36" s="23"/>
      <c r="AA36" s="41">
        <f t="shared" si="64"/>
        <v>811</v>
      </c>
      <c r="AB36" s="42">
        <f t="shared" si="64"/>
        <v>26297.285964148236</v>
      </c>
      <c r="AC36" s="28"/>
      <c r="AD36" s="23"/>
      <c r="AE36" s="28"/>
      <c r="AF36" s="23"/>
      <c r="AG36" s="28"/>
      <c r="AH36" s="23"/>
      <c r="AI36" s="25">
        <f t="shared" si="65"/>
        <v>57610.227012894044</v>
      </c>
      <c r="AJ36" s="28">
        <v>10273</v>
      </c>
      <c r="AK36" s="23">
        <v>38786.671387435279</v>
      </c>
      <c r="AL36" s="28">
        <v>4442</v>
      </c>
      <c r="AM36" s="23">
        <v>16317.455739999998</v>
      </c>
      <c r="AN36" s="28"/>
      <c r="AO36" s="23"/>
      <c r="AP36" s="28"/>
      <c r="AQ36" s="23"/>
      <c r="AR36" s="28"/>
      <c r="AS36" s="23"/>
      <c r="AT36" s="44">
        <v>781</v>
      </c>
      <c r="AU36" s="23">
        <v>1254.8561763738001</v>
      </c>
      <c r="AV36" s="28">
        <v>4179</v>
      </c>
      <c r="AW36" s="23">
        <v>1217.5425906625601</v>
      </c>
      <c r="AX36" s="28"/>
      <c r="AY36" s="23"/>
      <c r="AZ36" s="31"/>
      <c r="BA36" s="23"/>
      <c r="BB36" s="28"/>
      <c r="BC36" s="23"/>
      <c r="BD36" s="28"/>
      <c r="BE36" s="23"/>
      <c r="BF36" s="28"/>
      <c r="BG36" s="23"/>
      <c r="BH36" s="28"/>
      <c r="BI36" s="23"/>
      <c r="BJ36" s="28">
        <v>6</v>
      </c>
      <c r="BK36" s="23">
        <v>33.7011184224</v>
      </c>
      <c r="BL36" s="28"/>
      <c r="BM36" s="23"/>
      <c r="BN36" s="28">
        <v>6</v>
      </c>
      <c r="BO36" s="23">
        <v>33.701118422399993</v>
      </c>
      <c r="BP36" s="28"/>
      <c r="BQ36" s="23"/>
      <c r="BR36" s="41"/>
      <c r="BS36" s="42"/>
      <c r="BT36" s="24"/>
      <c r="BU36" s="24"/>
    </row>
    <row r="37" spans="1:73" ht="11.25" customHeight="1" x14ac:dyDescent="0.2">
      <c r="A37" s="3" t="s">
        <v>21</v>
      </c>
      <c r="B37" s="16">
        <f t="shared" si="51"/>
        <v>879878.12283902871</v>
      </c>
      <c r="C37" s="28">
        <v>80</v>
      </c>
      <c r="D37" s="23">
        <v>1818.2664422399998</v>
      </c>
      <c r="E37" s="28">
        <v>3677</v>
      </c>
      <c r="F37" s="23">
        <v>417034.40411653172</v>
      </c>
      <c r="G37" s="28"/>
      <c r="H37" s="23"/>
      <c r="I37" s="23"/>
      <c r="J37" s="23"/>
      <c r="K37" s="23"/>
      <c r="L37" s="23"/>
      <c r="M37" s="23"/>
      <c r="N37" s="23"/>
      <c r="O37" s="23"/>
      <c r="P37" s="23"/>
      <c r="Q37" s="28">
        <f t="shared" si="63"/>
        <v>3677</v>
      </c>
      <c r="R37" s="23">
        <f t="shared" si="63"/>
        <v>417034.40411653172</v>
      </c>
      <c r="S37" s="28">
        <v>629</v>
      </c>
      <c r="T37" s="23">
        <v>29906.319605775632</v>
      </c>
      <c r="U37" s="28"/>
      <c r="V37" s="23"/>
      <c r="W37" s="23"/>
      <c r="X37" s="23"/>
      <c r="Y37" s="28"/>
      <c r="Z37" s="23"/>
      <c r="AA37" s="41">
        <f t="shared" si="64"/>
        <v>629</v>
      </c>
      <c r="AB37" s="42">
        <f t="shared" si="64"/>
        <v>29906.319605775632</v>
      </c>
      <c r="AC37" s="28">
        <v>130</v>
      </c>
      <c r="AD37" s="23">
        <v>20425.965471254036</v>
      </c>
      <c r="AE37" s="28">
        <v>156</v>
      </c>
      <c r="AF37" s="23">
        <v>8718.6413549925637</v>
      </c>
      <c r="AG37" s="28">
        <v>73</v>
      </c>
      <c r="AH37" s="23">
        <v>2772.1619999999998</v>
      </c>
      <c r="AI37" s="25">
        <f t="shared" si="65"/>
        <v>399202.36384823476</v>
      </c>
      <c r="AJ37" s="28">
        <v>38187</v>
      </c>
      <c r="AK37" s="23">
        <v>156603.59286840004</v>
      </c>
      <c r="AL37" s="28">
        <v>2952</v>
      </c>
      <c r="AM37" s="23">
        <v>4355.0455199999997</v>
      </c>
      <c r="AN37" s="28">
        <v>63</v>
      </c>
      <c r="AO37" s="23">
        <v>221.97042000000002</v>
      </c>
      <c r="AP37" s="28">
        <v>63</v>
      </c>
      <c r="AQ37" s="23">
        <v>221.97042000000002</v>
      </c>
      <c r="AR37" s="28">
        <f t="shared" si="59"/>
        <v>0</v>
      </c>
      <c r="AS37" s="23">
        <f t="shared" si="60"/>
        <v>0</v>
      </c>
      <c r="AT37" s="28">
        <v>23967</v>
      </c>
      <c r="AU37" s="23">
        <v>52989.031917765002</v>
      </c>
      <c r="AV37" s="28">
        <v>72390</v>
      </c>
      <c r="AW37" s="23">
        <v>22118.438671830001</v>
      </c>
      <c r="AX37" s="28">
        <v>1025</v>
      </c>
      <c r="AY37" s="23">
        <v>11517.517363375498</v>
      </c>
      <c r="AZ37" s="31"/>
      <c r="BA37" s="23"/>
      <c r="BB37" s="28"/>
      <c r="BC37" s="23"/>
      <c r="BD37" s="23"/>
      <c r="BE37" s="23"/>
      <c r="BF37" s="23"/>
      <c r="BG37" s="23"/>
      <c r="BH37" s="28">
        <v>23354</v>
      </c>
      <c r="BI37" s="23">
        <v>140627.95199999999</v>
      </c>
      <c r="BJ37" s="28">
        <v>3529</v>
      </c>
      <c r="BK37" s="23">
        <v>10768.815086864213</v>
      </c>
      <c r="BL37" s="28"/>
      <c r="BM37" s="23"/>
      <c r="BN37" s="28">
        <v>244</v>
      </c>
      <c r="BO37" s="23">
        <v>1371.0139215419999</v>
      </c>
      <c r="BP37" s="28">
        <v>252</v>
      </c>
      <c r="BQ37" s="23">
        <v>636.79855882321328</v>
      </c>
      <c r="BR37" s="41">
        <f t="shared" si="57"/>
        <v>3033</v>
      </c>
      <c r="BS37" s="42">
        <f t="shared" si="58"/>
        <v>8761.0026064989997</v>
      </c>
      <c r="BT37" s="24"/>
      <c r="BU37" s="24"/>
    </row>
    <row r="38" spans="1:73" ht="11.25" customHeight="1" x14ac:dyDescent="0.2">
      <c r="A38" s="5" t="s">
        <v>96</v>
      </c>
      <c r="B38" s="16">
        <f t="shared" si="51"/>
        <v>958856.78245381964</v>
      </c>
      <c r="C38" s="28">
        <v>78</v>
      </c>
      <c r="D38" s="23">
        <v>1747.24040934</v>
      </c>
      <c r="E38" s="28">
        <v>10718</v>
      </c>
      <c r="F38" s="23">
        <v>847805.55441508268</v>
      </c>
      <c r="G38" s="28"/>
      <c r="H38" s="23"/>
      <c r="I38" s="23"/>
      <c r="J38" s="23"/>
      <c r="K38" s="23"/>
      <c r="L38" s="23"/>
      <c r="M38" s="23"/>
      <c r="N38" s="23"/>
      <c r="O38" s="23"/>
      <c r="P38" s="23"/>
      <c r="Q38" s="28">
        <f t="shared" si="63"/>
        <v>10718</v>
      </c>
      <c r="R38" s="23">
        <f t="shared" si="63"/>
        <v>847805.55441508268</v>
      </c>
      <c r="S38" s="28">
        <v>1296</v>
      </c>
      <c r="T38" s="23">
        <v>32537.661063259937</v>
      </c>
      <c r="U38" s="28"/>
      <c r="V38" s="23"/>
      <c r="W38" s="23"/>
      <c r="X38" s="23"/>
      <c r="Y38" s="28"/>
      <c r="Z38" s="23"/>
      <c r="AA38" s="41">
        <f t="shared" si="64"/>
        <v>1296</v>
      </c>
      <c r="AB38" s="42">
        <f t="shared" si="64"/>
        <v>32537.661063259937</v>
      </c>
      <c r="AC38" s="28"/>
      <c r="AD38" s="23"/>
      <c r="AE38" s="28"/>
      <c r="AF38" s="23"/>
      <c r="AG38" s="28"/>
      <c r="AH38" s="23"/>
      <c r="AI38" s="25">
        <f t="shared" si="65"/>
        <v>76766.326566137053</v>
      </c>
      <c r="AJ38" s="28">
        <v>11748</v>
      </c>
      <c r="AK38" s="23">
        <v>63189.810523079999</v>
      </c>
      <c r="AL38" s="28">
        <v>0</v>
      </c>
      <c r="AM38" s="23">
        <v>0</v>
      </c>
      <c r="AN38" s="31"/>
      <c r="AO38" s="23"/>
      <c r="AP38" s="28"/>
      <c r="AQ38" s="23"/>
      <c r="AR38" s="23"/>
      <c r="AS38" s="23"/>
      <c r="AT38" s="28">
        <v>718</v>
      </c>
      <c r="AU38" s="23">
        <v>1470.7787261590497</v>
      </c>
      <c r="AV38" s="28">
        <v>34293</v>
      </c>
      <c r="AW38" s="23">
        <v>10939.058913864999</v>
      </c>
      <c r="AX38" s="28"/>
      <c r="AY38" s="23"/>
      <c r="AZ38" s="31"/>
      <c r="BA38" s="23"/>
      <c r="BB38" s="28"/>
      <c r="BC38" s="23"/>
      <c r="BD38" s="23"/>
      <c r="BE38" s="23"/>
      <c r="BF38" s="23"/>
      <c r="BG38" s="23"/>
      <c r="BH38" s="28"/>
      <c r="BI38" s="23"/>
      <c r="BJ38" s="28">
        <v>384</v>
      </c>
      <c r="BK38" s="23">
        <v>1166.678403033</v>
      </c>
      <c r="BL38" s="28"/>
      <c r="BM38" s="23"/>
      <c r="BN38" s="28"/>
      <c r="BO38" s="23"/>
      <c r="BP38" s="28"/>
      <c r="BQ38" s="23"/>
      <c r="BR38" s="41">
        <f t="shared" si="57"/>
        <v>384</v>
      </c>
      <c r="BS38" s="42">
        <f t="shared" si="58"/>
        <v>1166.678403033</v>
      </c>
      <c r="BT38" s="24"/>
      <c r="BU38" s="24"/>
    </row>
    <row r="39" spans="1:73" ht="21.75" customHeight="1" x14ac:dyDescent="0.2">
      <c r="A39" s="4" t="s">
        <v>87</v>
      </c>
      <c r="B39" s="16">
        <f t="shared" si="51"/>
        <v>829322.94713820331</v>
      </c>
      <c r="C39" s="28"/>
      <c r="D39" s="23"/>
      <c r="E39" s="28">
        <v>3037</v>
      </c>
      <c r="F39" s="23">
        <v>440283.51527871366</v>
      </c>
      <c r="G39" s="28">
        <v>2335</v>
      </c>
      <c r="H39" s="23">
        <v>396949.69142560515</v>
      </c>
      <c r="I39" s="23"/>
      <c r="J39" s="23"/>
      <c r="K39" s="23"/>
      <c r="L39" s="23"/>
      <c r="M39" s="23"/>
      <c r="N39" s="23"/>
      <c r="O39" s="23"/>
      <c r="P39" s="23"/>
      <c r="Q39" s="28">
        <f t="shared" si="63"/>
        <v>702</v>
      </c>
      <c r="R39" s="23">
        <f t="shared" si="63"/>
        <v>43333.823853108508</v>
      </c>
      <c r="S39" s="28">
        <v>1909</v>
      </c>
      <c r="T39" s="23">
        <v>285266.79888554948</v>
      </c>
      <c r="U39" s="28">
        <v>1909</v>
      </c>
      <c r="V39" s="23">
        <v>285266.79888554948</v>
      </c>
      <c r="W39" s="23"/>
      <c r="X39" s="23"/>
      <c r="Y39" s="28"/>
      <c r="Z39" s="23"/>
      <c r="AA39" s="41"/>
      <c r="AB39" s="42"/>
      <c r="AC39" s="28"/>
      <c r="AD39" s="23"/>
      <c r="AE39" s="28"/>
      <c r="AF39" s="23"/>
      <c r="AG39" s="28"/>
      <c r="AH39" s="23"/>
      <c r="AI39" s="25">
        <f t="shared" si="65"/>
        <v>103772.63297394014</v>
      </c>
      <c r="AJ39" s="28">
        <v>9906</v>
      </c>
      <c r="AK39" s="23">
        <v>32826.991321800007</v>
      </c>
      <c r="AL39" s="28">
        <v>9410</v>
      </c>
      <c r="AM39" s="23">
        <v>45838.710702999997</v>
      </c>
      <c r="AN39" s="31"/>
      <c r="AO39" s="23"/>
      <c r="AP39" s="28"/>
      <c r="AQ39" s="23"/>
      <c r="AR39" s="23"/>
      <c r="AS39" s="23"/>
      <c r="AT39" s="28"/>
      <c r="AU39" s="23"/>
      <c r="AV39" s="28">
        <v>583</v>
      </c>
      <c r="AW39" s="23">
        <v>161.84716088999997</v>
      </c>
      <c r="AX39" s="28"/>
      <c r="AY39" s="23"/>
      <c r="AZ39" s="31"/>
      <c r="BA39" s="23"/>
      <c r="BB39" s="28"/>
      <c r="BC39" s="23"/>
      <c r="BD39" s="23"/>
      <c r="BE39" s="23"/>
      <c r="BF39" s="23"/>
      <c r="BG39" s="23"/>
      <c r="BH39" s="31"/>
      <c r="BI39" s="23"/>
      <c r="BJ39" s="28">
        <v>3727</v>
      </c>
      <c r="BK39" s="23">
        <v>24945.083788250129</v>
      </c>
      <c r="BL39" s="28">
        <v>3727</v>
      </c>
      <c r="BM39" s="23">
        <v>24945.083788250122</v>
      </c>
      <c r="BN39" s="28"/>
      <c r="BO39" s="23"/>
      <c r="BP39" s="28"/>
      <c r="BQ39" s="23"/>
      <c r="BR39" s="41"/>
      <c r="BS39" s="42"/>
      <c r="BT39" s="24"/>
      <c r="BU39" s="24"/>
    </row>
    <row r="40" spans="1:73" ht="21.75" customHeight="1" x14ac:dyDescent="0.2">
      <c r="A40" s="4" t="s">
        <v>88</v>
      </c>
      <c r="B40" s="16">
        <f t="shared" si="51"/>
        <v>135521.874240159</v>
      </c>
      <c r="C40" s="28"/>
      <c r="D40" s="23"/>
      <c r="E40" s="28">
        <v>460</v>
      </c>
      <c r="F40" s="23">
        <v>66645.597431903079</v>
      </c>
      <c r="G40" s="28"/>
      <c r="H40" s="23"/>
      <c r="I40" s="23"/>
      <c r="J40" s="23"/>
      <c r="K40" s="23"/>
      <c r="L40" s="23"/>
      <c r="M40" s="23"/>
      <c r="N40" s="23"/>
      <c r="O40" s="23"/>
      <c r="P40" s="23"/>
      <c r="Q40" s="28">
        <f t="shared" si="63"/>
        <v>460</v>
      </c>
      <c r="R40" s="23">
        <f t="shared" si="63"/>
        <v>66645.597431903079</v>
      </c>
      <c r="S40" s="28">
        <v>503</v>
      </c>
      <c r="T40" s="23">
        <v>31238.96723338592</v>
      </c>
      <c r="U40" s="22"/>
      <c r="V40" s="23"/>
      <c r="W40" s="23"/>
      <c r="X40" s="23"/>
      <c r="Y40" s="28"/>
      <c r="Z40" s="23"/>
      <c r="AA40" s="41">
        <f>S40-U40-W40-Y40</f>
        <v>503</v>
      </c>
      <c r="AB40" s="42">
        <f>T40-V40-X40-Z40</f>
        <v>31238.96723338592</v>
      </c>
      <c r="AC40" s="28"/>
      <c r="AD40" s="23"/>
      <c r="AE40" s="28"/>
      <c r="AF40" s="23"/>
      <c r="AG40" s="28"/>
      <c r="AH40" s="23"/>
      <c r="AI40" s="25">
        <f t="shared" si="65"/>
        <v>37637.30957487</v>
      </c>
      <c r="AJ40" s="28">
        <v>9672</v>
      </c>
      <c r="AK40" s="23">
        <v>36128.150882069996</v>
      </c>
      <c r="AL40" s="28">
        <v>0</v>
      </c>
      <c r="AM40" s="23">
        <v>0</v>
      </c>
      <c r="AN40" s="31"/>
      <c r="AO40" s="23"/>
      <c r="AP40" s="28"/>
      <c r="AQ40" s="23"/>
      <c r="AR40" s="23"/>
      <c r="AS40" s="23"/>
      <c r="AT40" s="28"/>
      <c r="AU40" s="23"/>
      <c r="AV40" s="28">
        <v>7596</v>
      </c>
      <c r="AW40" s="23">
        <v>1509.1586927999999</v>
      </c>
      <c r="AX40" s="28"/>
      <c r="AY40" s="23"/>
      <c r="AZ40" s="31"/>
      <c r="BA40" s="23"/>
      <c r="BB40" s="28"/>
      <c r="BC40" s="23"/>
      <c r="BD40" s="23"/>
      <c r="BE40" s="23"/>
      <c r="BF40" s="23"/>
      <c r="BG40" s="23"/>
      <c r="BH40" s="31"/>
      <c r="BI40" s="23"/>
      <c r="BJ40" s="28"/>
      <c r="BK40" s="23"/>
      <c r="BL40" s="28"/>
      <c r="BM40" s="23"/>
      <c r="BN40" s="23"/>
      <c r="BO40" s="23"/>
      <c r="BP40" s="28"/>
      <c r="BQ40" s="23"/>
      <c r="BR40" s="41"/>
      <c r="BS40" s="42"/>
      <c r="BT40" s="24"/>
      <c r="BU40" s="24"/>
    </row>
    <row r="41" spans="1:73" ht="11.25" customHeight="1" x14ac:dyDescent="0.2">
      <c r="A41" s="4" t="s">
        <v>22</v>
      </c>
      <c r="B41" s="16">
        <f t="shared" si="51"/>
        <v>290185.12527162017</v>
      </c>
      <c r="C41" s="28"/>
      <c r="D41" s="23"/>
      <c r="E41" s="28">
        <v>3212</v>
      </c>
      <c r="F41" s="23">
        <v>236749.27193727219</v>
      </c>
      <c r="G41" s="28"/>
      <c r="H41" s="23"/>
      <c r="I41" s="23"/>
      <c r="J41" s="23"/>
      <c r="K41" s="23"/>
      <c r="L41" s="23"/>
      <c r="M41" s="23"/>
      <c r="N41" s="23"/>
      <c r="O41" s="23"/>
      <c r="P41" s="23"/>
      <c r="Q41" s="28">
        <f t="shared" si="63"/>
        <v>3212</v>
      </c>
      <c r="R41" s="23">
        <f t="shared" si="63"/>
        <v>236749.27193727219</v>
      </c>
      <c r="S41" s="28">
        <v>372</v>
      </c>
      <c r="T41" s="23">
        <v>39850.416172932004</v>
      </c>
      <c r="U41" s="22"/>
      <c r="V41" s="23"/>
      <c r="W41" s="23"/>
      <c r="X41" s="23"/>
      <c r="Y41" s="28">
        <v>206</v>
      </c>
      <c r="Z41" s="23">
        <v>23893.754816327648</v>
      </c>
      <c r="AA41" s="41">
        <f>S41-U41-W41-Y41</f>
        <v>166</v>
      </c>
      <c r="AB41" s="42">
        <f>T41-V41-X41-Z41</f>
        <v>15956.661356604356</v>
      </c>
      <c r="AC41" s="28"/>
      <c r="AD41" s="23"/>
      <c r="AE41" s="28"/>
      <c r="AF41" s="23"/>
      <c r="AG41" s="28"/>
      <c r="AH41" s="23"/>
      <c r="AI41" s="25">
        <f t="shared" si="65"/>
        <v>13585.437161415997</v>
      </c>
      <c r="AJ41" s="28">
        <v>844</v>
      </c>
      <c r="AK41" s="23">
        <v>3107.87701952</v>
      </c>
      <c r="AL41" s="28">
        <v>1582</v>
      </c>
      <c r="AM41" s="23">
        <v>8733.5062639999978</v>
      </c>
      <c r="AN41" s="31"/>
      <c r="AO41" s="23"/>
      <c r="AP41" s="28"/>
      <c r="AQ41" s="23"/>
      <c r="AR41" s="23"/>
      <c r="AS41" s="23"/>
      <c r="AT41" s="28"/>
      <c r="AU41" s="23"/>
      <c r="AV41" s="28">
        <v>2233</v>
      </c>
      <c r="AW41" s="23">
        <v>819.85215774000005</v>
      </c>
      <c r="AX41" s="28"/>
      <c r="AY41" s="23"/>
      <c r="AZ41" s="31"/>
      <c r="BA41" s="23"/>
      <c r="BB41" s="28"/>
      <c r="BC41" s="23"/>
      <c r="BD41" s="23"/>
      <c r="BE41" s="23"/>
      <c r="BF41" s="23"/>
      <c r="BG41" s="23"/>
      <c r="BH41" s="31"/>
      <c r="BI41" s="23"/>
      <c r="BJ41" s="28">
        <v>324</v>
      </c>
      <c r="BK41" s="23">
        <v>924.20172015599985</v>
      </c>
      <c r="BL41" s="23"/>
      <c r="BM41" s="23"/>
      <c r="BN41" s="23"/>
      <c r="BO41" s="23"/>
      <c r="BP41" s="28"/>
      <c r="BQ41" s="23"/>
      <c r="BR41" s="41">
        <f t="shared" si="57"/>
        <v>324</v>
      </c>
      <c r="BS41" s="42">
        <f t="shared" si="58"/>
        <v>924.20172015599985</v>
      </c>
      <c r="BT41" s="28"/>
      <c r="BU41" s="23"/>
    </row>
    <row r="42" spans="1:73" ht="33.75" customHeight="1" x14ac:dyDescent="0.2">
      <c r="A42" s="4" t="s">
        <v>89</v>
      </c>
      <c r="B42" s="16">
        <f t="shared" si="51"/>
        <v>66304.159298515006</v>
      </c>
      <c r="C42" s="28"/>
      <c r="D42" s="23"/>
      <c r="E42" s="28"/>
      <c r="F42" s="23"/>
      <c r="G42" s="28"/>
      <c r="H42" s="23"/>
      <c r="I42" s="23"/>
      <c r="J42" s="23"/>
      <c r="K42" s="23"/>
      <c r="L42" s="23"/>
      <c r="M42" s="23"/>
      <c r="N42" s="23"/>
      <c r="O42" s="23"/>
      <c r="P42" s="23"/>
      <c r="Q42" s="28"/>
      <c r="R42" s="23"/>
      <c r="S42" s="28"/>
      <c r="T42" s="23"/>
      <c r="U42" s="22"/>
      <c r="V42" s="23"/>
      <c r="W42" s="23"/>
      <c r="X42" s="23"/>
      <c r="Y42" s="22"/>
      <c r="Z42" s="24"/>
      <c r="AA42" s="41"/>
      <c r="AB42" s="42"/>
      <c r="AC42" s="28"/>
      <c r="AD42" s="23"/>
      <c r="AE42" s="28"/>
      <c r="AF42" s="23"/>
      <c r="AG42" s="28"/>
      <c r="AH42" s="23"/>
      <c r="AI42" s="25">
        <f t="shared" si="65"/>
        <v>66304.159298515006</v>
      </c>
      <c r="AJ42" s="28">
        <v>3907</v>
      </c>
      <c r="AK42" s="23">
        <v>16897.459282095002</v>
      </c>
      <c r="AL42" s="28">
        <v>4006</v>
      </c>
      <c r="AM42" s="23">
        <v>5729.0021800000013</v>
      </c>
      <c r="AN42" s="31"/>
      <c r="AO42" s="23"/>
      <c r="AP42" s="28"/>
      <c r="AQ42" s="23"/>
      <c r="AR42" s="23"/>
      <c r="AS42" s="23"/>
      <c r="AT42" s="28"/>
      <c r="AU42" s="23"/>
      <c r="AV42" s="28">
        <v>19905</v>
      </c>
      <c r="AW42" s="23">
        <v>12185.947836420004</v>
      </c>
      <c r="AX42" s="28"/>
      <c r="AY42" s="23"/>
      <c r="AZ42" s="31"/>
      <c r="BA42" s="23"/>
      <c r="BB42" s="23"/>
      <c r="BC42" s="23"/>
      <c r="BD42" s="23"/>
      <c r="BE42" s="23"/>
      <c r="BF42" s="23"/>
      <c r="BG42" s="23"/>
      <c r="BH42" s="23"/>
      <c r="BI42" s="23"/>
      <c r="BJ42" s="28"/>
      <c r="BK42" s="23"/>
      <c r="BL42" s="23"/>
      <c r="BM42" s="23"/>
      <c r="BN42" s="23"/>
      <c r="BO42" s="23"/>
      <c r="BP42" s="28"/>
      <c r="BQ42" s="23"/>
      <c r="BR42" s="41"/>
      <c r="BS42" s="42"/>
      <c r="BT42" s="28">
        <v>6680</v>
      </c>
      <c r="BU42" s="23">
        <v>31491.75</v>
      </c>
    </row>
    <row r="43" spans="1:73" ht="33.75" x14ac:dyDescent="0.2">
      <c r="A43" s="21" t="s">
        <v>90</v>
      </c>
      <c r="B43" s="16">
        <f t="shared" si="51"/>
        <v>75870.853705828922</v>
      </c>
      <c r="C43" s="28"/>
      <c r="D43" s="23"/>
      <c r="E43" s="28"/>
      <c r="F43" s="23"/>
      <c r="G43" s="28"/>
      <c r="H43" s="23"/>
      <c r="I43" s="23"/>
      <c r="J43" s="23"/>
      <c r="K43" s="23"/>
      <c r="L43" s="23"/>
      <c r="M43" s="23"/>
      <c r="N43" s="23"/>
      <c r="O43" s="23"/>
      <c r="P43" s="23"/>
      <c r="Q43" s="28"/>
      <c r="R43" s="23"/>
      <c r="S43" s="28"/>
      <c r="T43" s="23"/>
      <c r="U43" s="22"/>
      <c r="V43" s="23"/>
      <c r="W43" s="23"/>
      <c r="X43" s="23"/>
      <c r="Y43" s="22"/>
      <c r="Z43" s="24"/>
      <c r="AA43" s="41"/>
      <c r="AB43" s="42"/>
      <c r="AC43" s="28">
        <v>270</v>
      </c>
      <c r="AD43" s="23">
        <v>37177.455095245823</v>
      </c>
      <c r="AE43" s="28">
        <v>319</v>
      </c>
      <c r="AF43" s="23">
        <v>16476.805212073108</v>
      </c>
      <c r="AG43" s="28">
        <v>200</v>
      </c>
      <c r="AH43" s="23">
        <v>6115.5279999999993</v>
      </c>
      <c r="AI43" s="25">
        <f t="shared" si="65"/>
        <v>16101.065398509998</v>
      </c>
      <c r="AJ43" s="28">
        <v>699</v>
      </c>
      <c r="AK43" s="23">
        <v>2519.382357645</v>
      </c>
      <c r="AL43" s="28"/>
      <c r="AM43" s="23"/>
      <c r="AN43" s="31"/>
      <c r="AO43" s="23"/>
      <c r="AP43" s="28"/>
      <c r="AQ43" s="23"/>
      <c r="AR43" s="23"/>
      <c r="AS43" s="23"/>
      <c r="AT43" s="28"/>
      <c r="AU43" s="23"/>
      <c r="AV43" s="28">
        <v>15729</v>
      </c>
      <c r="AW43" s="23">
        <v>13581.683040864998</v>
      </c>
      <c r="AX43" s="28"/>
      <c r="AY43" s="23"/>
      <c r="AZ43" s="31"/>
      <c r="BA43" s="23"/>
      <c r="BB43" s="23"/>
      <c r="BC43" s="23"/>
      <c r="BD43" s="23"/>
      <c r="BE43" s="23"/>
      <c r="BF43" s="23"/>
      <c r="BG43" s="23"/>
      <c r="BH43" s="23"/>
      <c r="BI43" s="23"/>
      <c r="BJ43" s="22"/>
      <c r="BK43" s="23"/>
      <c r="BL43" s="23"/>
      <c r="BM43" s="23"/>
      <c r="BN43" s="23"/>
      <c r="BO43" s="23"/>
      <c r="BP43" s="28"/>
      <c r="BQ43" s="23"/>
      <c r="BR43" s="23"/>
      <c r="BS43" s="23"/>
      <c r="BT43" s="24"/>
      <c r="BU43" s="24"/>
    </row>
    <row r="44" spans="1:73" ht="11.25" customHeight="1" x14ac:dyDescent="0.2">
      <c r="A44" s="4" t="s">
        <v>82</v>
      </c>
      <c r="B44" s="16">
        <f t="shared" si="51"/>
        <v>86918.142635119424</v>
      </c>
      <c r="C44" s="28"/>
      <c r="D44" s="23"/>
      <c r="E44" s="28"/>
      <c r="F44" s="23"/>
      <c r="G44" s="28"/>
      <c r="H44" s="23"/>
      <c r="I44" s="23"/>
      <c r="J44" s="23"/>
      <c r="K44" s="23"/>
      <c r="L44" s="23"/>
      <c r="M44" s="23"/>
      <c r="N44" s="23"/>
      <c r="O44" s="23"/>
      <c r="P44" s="23"/>
      <c r="Q44" s="28"/>
      <c r="R44" s="23"/>
      <c r="S44" s="28"/>
      <c r="T44" s="23"/>
      <c r="U44" s="22"/>
      <c r="V44" s="23"/>
      <c r="W44" s="23"/>
      <c r="X44" s="23"/>
      <c r="Y44" s="22"/>
      <c r="Z44" s="24"/>
      <c r="AA44" s="41"/>
      <c r="AB44" s="42"/>
      <c r="AC44" s="28">
        <v>444</v>
      </c>
      <c r="AD44" s="23">
        <v>47831.183725434159</v>
      </c>
      <c r="AE44" s="28">
        <v>334</v>
      </c>
      <c r="AF44" s="23">
        <v>15834.694420720265</v>
      </c>
      <c r="AG44" s="28">
        <v>291</v>
      </c>
      <c r="AH44" s="23">
        <v>14205.607999999998</v>
      </c>
      <c r="AI44" s="25">
        <f t="shared" si="65"/>
        <v>9046.6564889649999</v>
      </c>
      <c r="AJ44" s="28">
        <v>2088</v>
      </c>
      <c r="AK44" s="23">
        <v>8210.2727641149995</v>
      </c>
      <c r="AL44" s="28"/>
      <c r="AM44" s="23"/>
      <c r="AN44" s="31"/>
      <c r="AO44" s="23"/>
      <c r="AP44" s="28"/>
      <c r="AQ44" s="23"/>
      <c r="AR44" s="23"/>
      <c r="AS44" s="23"/>
      <c r="AT44" s="28"/>
      <c r="AU44" s="23"/>
      <c r="AV44" s="28">
        <v>2753</v>
      </c>
      <c r="AW44" s="23">
        <v>836.38372484999991</v>
      </c>
      <c r="AX44" s="28"/>
      <c r="AY44" s="23"/>
      <c r="AZ44" s="31"/>
      <c r="BA44" s="23"/>
      <c r="BB44" s="23"/>
      <c r="BC44" s="23"/>
      <c r="BD44" s="23"/>
      <c r="BE44" s="23"/>
      <c r="BF44" s="23"/>
      <c r="BG44" s="23"/>
      <c r="BH44" s="23"/>
      <c r="BI44" s="23"/>
      <c r="BJ44" s="22"/>
      <c r="BK44" s="23"/>
      <c r="BL44" s="23"/>
      <c r="BM44" s="23"/>
      <c r="BN44" s="23"/>
      <c r="BO44" s="23"/>
      <c r="BP44" s="28"/>
      <c r="BQ44" s="23"/>
      <c r="BR44" s="23"/>
      <c r="BS44" s="23"/>
      <c r="BT44" s="24"/>
      <c r="BU44" s="24"/>
    </row>
    <row r="45" spans="1:73" ht="11.25" x14ac:dyDescent="0.2">
      <c r="A45" s="3" t="s">
        <v>23</v>
      </c>
      <c r="B45" s="16">
        <f t="shared" si="51"/>
        <v>5326.6009999999987</v>
      </c>
      <c r="C45" s="28"/>
      <c r="D45" s="23"/>
      <c r="E45" s="28"/>
      <c r="F45" s="23"/>
      <c r="G45" s="28"/>
      <c r="H45" s="23"/>
      <c r="I45" s="23"/>
      <c r="J45" s="23"/>
      <c r="K45" s="23"/>
      <c r="L45" s="23"/>
      <c r="M45" s="23"/>
      <c r="N45" s="23"/>
      <c r="O45" s="23"/>
      <c r="P45" s="23"/>
      <c r="Q45" s="28"/>
      <c r="R45" s="23"/>
      <c r="S45" s="28"/>
      <c r="T45" s="23"/>
      <c r="U45" s="22"/>
      <c r="V45" s="23"/>
      <c r="W45" s="23"/>
      <c r="X45" s="23"/>
      <c r="Y45" s="22"/>
      <c r="Z45" s="24"/>
      <c r="AA45" s="41"/>
      <c r="AB45" s="42"/>
      <c r="AC45" s="22"/>
      <c r="AD45" s="23"/>
      <c r="AE45" s="22"/>
      <c r="AF45" s="23"/>
      <c r="AG45" s="22"/>
      <c r="AH45" s="23"/>
      <c r="AI45" s="24">
        <f t="shared" si="65"/>
        <v>5326.6009999999987</v>
      </c>
      <c r="AJ45" s="28"/>
      <c r="AK45" s="23"/>
      <c r="AL45" s="28">
        <v>1000</v>
      </c>
      <c r="AM45" s="23">
        <v>5326.6009999999987</v>
      </c>
      <c r="AN45" s="31"/>
      <c r="AO45" s="23"/>
      <c r="AP45" s="28"/>
      <c r="AQ45" s="23"/>
      <c r="AR45" s="23"/>
      <c r="AS45" s="23"/>
      <c r="AT45" s="22"/>
      <c r="AU45" s="23"/>
      <c r="AV45" s="28"/>
      <c r="AW45" s="23"/>
      <c r="AX45" s="22"/>
      <c r="AY45" s="23"/>
      <c r="AZ45" s="31"/>
      <c r="BA45" s="23"/>
      <c r="BB45" s="23"/>
      <c r="BC45" s="23"/>
      <c r="BD45" s="23"/>
      <c r="BE45" s="23"/>
      <c r="BF45" s="23"/>
      <c r="BG45" s="23"/>
      <c r="BH45" s="23"/>
      <c r="BI45" s="23"/>
      <c r="BJ45" s="22"/>
      <c r="BK45" s="23"/>
      <c r="BL45" s="23"/>
      <c r="BM45" s="23"/>
      <c r="BN45" s="23"/>
      <c r="BO45" s="23"/>
      <c r="BP45" s="23"/>
      <c r="BQ45" s="23"/>
      <c r="BR45" s="23"/>
      <c r="BS45" s="23"/>
      <c r="BT45" s="24"/>
      <c r="BU45" s="24"/>
    </row>
    <row r="46" spans="1:73" ht="11.25" x14ac:dyDescent="0.2">
      <c r="A46" s="3" t="s">
        <v>24</v>
      </c>
      <c r="B46" s="16">
        <f t="shared" si="51"/>
        <v>15542.422574200744</v>
      </c>
      <c r="C46" s="28"/>
      <c r="D46" s="23"/>
      <c r="E46" s="28"/>
      <c r="F46" s="23"/>
      <c r="G46" s="28"/>
      <c r="H46" s="23"/>
      <c r="I46" s="23"/>
      <c r="J46" s="23"/>
      <c r="K46" s="23"/>
      <c r="L46" s="23"/>
      <c r="M46" s="23"/>
      <c r="N46" s="23"/>
      <c r="O46" s="23"/>
      <c r="P46" s="23"/>
      <c r="Q46" s="28"/>
      <c r="R46" s="23"/>
      <c r="S46" s="28">
        <v>62</v>
      </c>
      <c r="T46" s="23">
        <v>5568.511227330745</v>
      </c>
      <c r="U46" s="22"/>
      <c r="V46" s="23"/>
      <c r="W46" s="23"/>
      <c r="X46" s="23"/>
      <c r="Y46" s="22"/>
      <c r="Z46" s="24"/>
      <c r="AA46" s="41">
        <f>S46-U46-W46-Y46</f>
        <v>62</v>
      </c>
      <c r="AB46" s="42">
        <f>T46-V46-X46-Z46</f>
        <v>5568.511227330745</v>
      </c>
      <c r="AC46" s="22"/>
      <c r="AD46" s="23"/>
      <c r="AE46" s="22"/>
      <c r="AF46" s="23"/>
      <c r="AG46" s="22"/>
      <c r="AH46" s="23"/>
      <c r="AI46" s="24">
        <f t="shared" si="65"/>
        <v>9973.9113468699979</v>
      </c>
      <c r="AJ46" s="28">
        <v>1615</v>
      </c>
      <c r="AK46" s="23">
        <v>5768.0093468699988</v>
      </c>
      <c r="AL46" s="28">
        <v>3400</v>
      </c>
      <c r="AM46" s="23">
        <v>4205.902</v>
      </c>
      <c r="AN46" s="31"/>
      <c r="AO46" s="23"/>
      <c r="AP46" s="28"/>
      <c r="AQ46" s="23"/>
      <c r="AR46" s="23"/>
      <c r="AS46" s="23"/>
      <c r="AT46" s="22"/>
      <c r="AU46" s="23"/>
      <c r="AV46" s="28"/>
      <c r="AW46" s="23"/>
      <c r="AX46" s="22"/>
      <c r="AY46" s="23"/>
      <c r="AZ46" s="31"/>
      <c r="BA46" s="23"/>
      <c r="BB46" s="23"/>
      <c r="BC46" s="23"/>
      <c r="BD46" s="23"/>
      <c r="BE46" s="23"/>
      <c r="BF46" s="23"/>
      <c r="BG46" s="23"/>
      <c r="BH46" s="23"/>
      <c r="BI46" s="23"/>
      <c r="BJ46" s="22"/>
      <c r="BK46" s="23"/>
      <c r="BL46" s="23"/>
      <c r="BM46" s="23"/>
      <c r="BN46" s="23"/>
      <c r="BO46" s="23"/>
      <c r="BP46" s="23"/>
      <c r="BQ46" s="23"/>
      <c r="BR46" s="23"/>
      <c r="BS46" s="23"/>
      <c r="BT46" s="24"/>
      <c r="BU46" s="24"/>
    </row>
    <row r="47" spans="1:73" ht="11.25" x14ac:dyDescent="0.2">
      <c r="A47" s="3" t="s">
        <v>25</v>
      </c>
      <c r="B47" s="16">
        <f t="shared" ref="B47:B63" si="66">D47+F47+T47+AD47+AF47+AH47+AI47</f>
        <v>416.92131208513598</v>
      </c>
      <c r="C47" s="28"/>
      <c r="D47" s="23"/>
      <c r="E47" s="28"/>
      <c r="F47" s="23"/>
      <c r="G47" s="28"/>
      <c r="H47" s="23"/>
      <c r="I47" s="23"/>
      <c r="J47" s="23"/>
      <c r="K47" s="23"/>
      <c r="L47" s="23"/>
      <c r="M47" s="23"/>
      <c r="N47" s="23"/>
      <c r="O47" s="23"/>
      <c r="P47" s="23"/>
      <c r="Q47" s="28"/>
      <c r="R47" s="23"/>
      <c r="S47" s="28"/>
      <c r="T47" s="23"/>
      <c r="U47" s="22"/>
      <c r="V47" s="23"/>
      <c r="W47" s="22"/>
      <c r="X47" s="23"/>
      <c r="Y47" s="22"/>
      <c r="Z47" s="24"/>
      <c r="AA47" s="41"/>
      <c r="AB47" s="42"/>
      <c r="AC47" s="22"/>
      <c r="AD47" s="23"/>
      <c r="AE47" s="22"/>
      <c r="AF47" s="23"/>
      <c r="AG47" s="22"/>
      <c r="AH47" s="23"/>
      <c r="AI47" s="24">
        <f t="shared" si="65"/>
        <v>416.92131208513598</v>
      </c>
      <c r="AJ47" s="28">
        <v>105</v>
      </c>
      <c r="AK47" s="23">
        <v>412.38112200999996</v>
      </c>
      <c r="AL47" s="28"/>
      <c r="AM47" s="23"/>
      <c r="AN47" s="31"/>
      <c r="AO47" s="23"/>
      <c r="AP47" s="28"/>
      <c r="AQ47" s="23"/>
      <c r="AR47" s="23"/>
      <c r="AS47" s="23"/>
      <c r="AT47" s="22"/>
      <c r="AU47" s="23"/>
      <c r="AV47" s="28">
        <v>6</v>
      </c>
      <c r="AW47" s="23">
        <v>4.5401900751359996</v>
      </c>
      <c r="AX47" s="22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2"/>
      <c r="BK47" s="23"/>
      <c r="BL47" s="23"/>
      <c r="BM47" s="23"/>
      <c r="BN47" s="23"/>
      <c r="BO47" s="23"/>
      <c r="BP47" s="23"/>
      <c r="BQ47" s="23"/>
      <c r="BR47" s="23"/>
      <c r="BS47" s="23"/>
      <c r="BT47" s="24"/>
      <c r="BU47" s="24"/>
    </row>
    <row r="48" spans="1:73" ht="11.25" x14ac:dyDescent="0.2">
      <c r="A48" s="6" t="s">
        <v>26</v>
      </c>
      <c r="B48" s="16">
        <f t="shared" si="66"/>
        <v>3925.7513138299437</v>
      </c>
      <c r="C48" s="28"/>
      <c r="D48" s="23"/>
      <c r="E48" s="28"/>
      <c r="F48" s="23"/>
      <c r="G48" s="28"/>
      <c r="H48" s="23"/>
      <c r="I48" s="23"/>
      <c r="J48" s="23"/>
      <c r="K48" s="23"/>
      <c r="L48" s="23"/>
      <c r="M48" s="23"/>
      <c r="N48" s="23"/>
      <c r="O48" s="23"/>
      <c r="P48" s="23"/>
      <c r="Q48" s="28"/>
      <c r="R48" s="23"/>
      <c r="S48" s="28">
        <v>25</v>
      </c>
      <c r="T48" s="23">
        <v>763.37770782470398</v>
      </c>
      <c r="U48" s="22"/>
      <c r="V48" s="23"/>
      <c r="W48" s="28"/>
      <c r="X48" s="23"/>
      <c r="Y48" s="22"/>
      <c r="Z48" s="24"/>
      <c r="AA48" s="41">
        <f>S48-U48-W48-Y48</f>
        <v>25</v>
      </c>
      <c r="AB48" s="42">
        <f>T48-V48-X48-Z48</f>
        <v>763.37770782470398</v>
      </c>
      <c r="AC48" s="22"/>
      <c r="AD48" s="23"/>
      <c r="AE48" s="22"/>
      <c r="AF48" s="23"/>
      <c r="AG48" s="22"/>
      <c r="AH48" s="23"/>
      <c r="AI48" s="24">
        <f t="shared" si="65"/>
        <v>3162.3736060052397</v>
      </c>
      <c r="AJ48" s="28">
        <v>735</v>
      </c>
      <c r="AK48" s="23">
        <v>3052.7473380752399</v>
      </c>
      <c r="AL48" s="28"/>
      <c r="AM48" s="23"/>
      <c r="AN48" s="31"/>
      <c r="AO48" s="23"/>
      <c r="AP48" s="28"/>
      <c r="AQ48" s="23"/>
      <c r="AR48" s="23"/>
      <c r="AS48" s="23"/>
      <c r="AT48" s="22"/>
      <c r="AU48" s="23"/>
      <c r="AV48" s="28">
        <v>372</v>
      </c>
      <c r="AW48" s="23">
        <v>109.62626792999998</v>
      </c>
      <c r="AX48" s="22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2"/>
      <c r="BK48" s="23"/>
      <c r="BL48" s="23"/>
      <c r="BM48" s="23"/>
      <c r="BN48" s="23"/>
      <c r="BO48" s="23"/>
      <c r="BP48" s="23"/>
      <c r="BQ48" s="23"/>
      <c r="BR48" s="23"/>
      <c r="BS48" s="23"/>
      <c r="BT48" s="24"/>
      <c r="BU48" s="24"/>
    </row>
    <row r="49" spans="1:73" ht="11.25" x14ac:dyDescent="0.2">
      <c r="A49" s="6" t="s">
        <v>91</v>
      </c>
      <c r="B49" s="16">
        <f t="shared" si="66"/>
        <v>7051.2148267475022</v>
      </c>
      <c r="C49" s="28"/>
      <c r="D49" s="23"/>
      <c r="E49" s="28"/>
      <c r="F49" s="23"/>
      <c r="G49" s="28"/>
      <c r="H49" s="23"/>
      <c r="I49" s="23"/>
      <c r="J49" s="23"/>
      <c r="K49" s="23"/>
      <c r="L49" s="23"/>
      <c r="M49" s="23"/>
      <c r="N49" s="23"/>
      <c r="O49" s="23"/>
      <c r="P49" s="23"/>
      <c r="Q49" s="28"/>
      <c r="R49" s="23"/>
      <c r="S49" s="28">
        <v>22</v>
      </c>
      <c r="T49" s="23">
        <v>3316.7614338425028</v>
      </c>
      <c r="U49" s="22"/>
      <c r="V49" s="23"/>
      <c r="W49" s="28">
        <v>22</v>
      </c>
      <c r="X49" s="23">
        <v>3316.7614338425028</v>
      </c>
      <c r="Y49" s="22"/>
      <c r="Z49" s="24"/>
      <c r="AA49" s="41"/>
      <c r="AB49" s="42"/>
      <c r="AC49" s="22"/>
      <c r="AD49" s="23"/>
      <c r="AE49" s="22"/>
      <c r="AF49" s="23"/>
      <c r="AG49" s="22"/>
      <c r="AH49" s="23"/>
      <c r="AI49" s="24">
        <f t="shared" si="65"/>
        <v>3734.4533929049999</v>
      </c>
      <c r="AJ49" s="28">
        <v>844</v>
      </c>
      <c r="AK49" s="23">
        <v>3569.4898076549998</v>
      </c>
      <c r="AL49" s="28"/>
      <c r="AM49" s="23"/>
      <c r="AN49" s="31"/>
      <c r="AO49" s="23"/>
      <c r="AP49" s="28"/>
      <c r="AQ49" s="23"/>
      <c r="AR49" s="23"/>
      <c r="AS49" s="23"/>
      <c r="AT49" s="22"/>
      <c r="AU49" s="23"/>
      <c r="AV49" s="28">
        <v>492</v>
      </c>
      <c r="AW49" s="23">
        <v>164.96358524999994</v>
      </c>
      <c r="AX49" s="22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2"/>
      <c r="BK49" s="23"/>
      <c r="BL49" s="23"/>
      <c r="BM49" s="23"/>
      <c r="BN49" s="23"/>
      <c r="BO49" s="23"/>
      <c r="BP49" s="23"/>
      <c r="BQ49" s="23"/>
      <c r="BR49" s="23"/>
      <c r="BS49" s="23"/>
      <c r="BT49" s="24"/>
      <c r="BU49" s="24"/>
    </row>
    <row r="50" spans="1:73" ht="11.25" x14ac:dyDescent="0.2">
      <c r="A50" s="3" t="s">
        <v>97</v>
      </c>
      <c r="B50" s="16">
        <f t="shared" si="66"/>
        <v>55255.101740999969</v>
      </c>
      <c r="C50" s="28"/>
      <c r="D50" s="23"/>
      <c r="E50" s="28"/>
      <c r="F50" s="23"/>
      <c r="G50" s="28"/>
      <c r="H50" s="23"/>
      <c r="I50" s="23"/>
      <c r="J50" s="23"/>
      <c r="K50" s="23"/>
      <c r="L50" s="23"/>
      <c r="M50" s="23"/>
      <c r="N50" s="23"/>
      <c r="O50" s="23"/>
      <c r="P50" s="23"/>
      <c r="Q50" s="28"/>
      <c r="R50" s="23"/>
      <c r="S50" s="28"/>
      <c r="T50" s="23"/>
      <c r="U50" s="22"/>
      <c r="V50" s="23"/>
      <c r="W50" s="22"/>
      <c r="X50" s="23"/>
      <c r="Y50" s="22"/>
      <c r="Z50" s="24"/>
      <c r="AA50" s="41"/>
      <c r="AB50" s="42"/>
      <c r="AC50" s="22"/>
      <c r="AD50" s="23"/>
      <c r="AE50" s="22"/>
      <c r="AF50" s="23"/>
      <c r="AG50" s="22"/>
      <c r="AH50" s="23"/>
      <c r="AI50" s="24">
        <f t="shared" si="65"/>
        <v>55255.101740999969</v>
      </c>
      <c r="AJ50" s="28"/>
      <c r="AK50" s="23"/>
      <c r="AL50" s="28">
        <v>6839</v>
      </c>
      <c r="AM50" s="23">
        <v>55255.101740999969</v>
      </c>
      <c r="AN50" s="31"/>
      <c r="AO50" s="23"/>
      <c r="AP50" s="28"/>
      <c r="AQ50" s="23"/>
      <c r="AR50" s="23"/>
      <c r="AS50" s="23"/>
      <c r="AT50" s="22"/>
      <c r="AU50" s="23"/>
      <c r="AV50" s="28"/>
      <c r="AW50" s="23"/>
      <c r="AX50" s="22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2"/>
      <c r="BK50" s="23"/>
      <c r="BL50" s="23"/>
      <c r="BM50" s="23"/>
      <c r="BN50" s="23"/>
      <c r="BO50" s="23"/>
      <c r="BP50" s="23"/>
      <c r="BQ50" s="23"/>
      <c r="BR50" s="23"/>
      <c r="BS50" s="23"/>
      <c r="BT50" s="24"/>
      <c r="BU50" s="24"/>
    </row>
    <row r="51" spans="1:73" ht="11.25" x14ac:dyDescent="0.2">
      <c r="A51" s="3" t="s">
        <v>27</v>
      </c>
      <c r="B51" s="16">
        <f t="shared" si="66"/>
        <v>4997.4044569353846</v>
      </c>
      <c r="C51" s="28"/>
      <c r="D51" s="23"/>
      <c r="E51" s="28"/>
      <c r="F51" s="23"/>
      <c r="G51" s="28"/>
      <c r="H51" s="23"/>
      <c r="I51" s="23"/>
      <c r="J51" s="23"/>
      <c r="K51" s="23"/>
      <c r="L51" s="23"/>
      <c r="M51" s="23"/>
      <c r="N51" s="23"/>
      <c r="O51" s="23"/>
      <c r="P51" s="23"/>
      <c r="Q51" s="28"/>
      <c r="R51" s="23"/>
      <c r="S51" s="28">
        <v>95</v>
      </c>
      <c r="T51" s="23">
        <v>2912.355583500384</v>
      </c>
      <c r="U51" s="22"/>
      <c r="V51" s="23"/>
      <c r="W51" s="22"/>
      <c r="X51" s="23"/>
      <c r="Y51" s="22"/>
      <c r="Z51" s="24"/>
      <c r="AA51" s="41">
        <f>S51-U51-W51-Y51</f>
        <v>95</v>
      </c>
      <c r="AB51" s="42">
        <f>T51-V51-X51-Z51</f>
        <v>2912.355583500384</v>
      </c>
      <c r="AC51" s="22"/>
      <c r="AD51" s="23"/>
      <c r="AE51" s="22"/>
      <c r="AF51" s="23"/>
      <c r="AG51" s="22"/>
      <c r="AH51" s="23"/>
      <c r="AI51" s="24">
        <f t="shared" si="65"/>
        <v>2085.0488734350001</v>
      </c>
      <c r="AJ51" s="28">
        <v>618</v>
      </c>
      <c r="AK51" s="23">
        <v>2085.0488734350001</v>
      </c>
      <c r="AL51" s="28"/>
      <c r="AM51" s="23"/>
      <c r="AN51" s="31"/>
      <c r="AO51" s="23"/>
      <c r="AP51" s="28"/>
      <c r="AQ51" s="23"/>
      <c r="AR51" s="23"/>
      <c r="AS51" s="23"/>
      <c r="AT51" s="22"/>
      <c r="AU51" s="23"/>
      <c r="AV51" s="28"/>
      <c r="AW51" s="23"/>
      <c r="AX51" s="22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2"/>
      <c r="BK51" s="23"/>
      <c r="BL51" s="23"/>
      <c r="BM51" s="23"/>
      <c r="BN51" s="23"/>
      <c r="BO51" s="23"/>
      <c r="BP51" s="23"/>
      <c r="BQ51" s="23"/>
      <c r="BR51" s="23"/>
      <c r="BS51" s="23"/>
      <c r="BT51" s="24"/>
      <c r="BU51" s="24"/>
    </row>
    <row r="52" spans="1:73" ht="11.25" x14ac:dyDescent="0.2">
      <c r="A52" s="7" t="s">
        <v>28</v>
      </c>
      <c r="B52" s="16">
        <f t="shared" si="66"/>
        <v>1905.5402708000001</v>
      </c>
      <c r="C52" s="28"/>
      <c r="D52" s="23"/>
      <c r="E52" s="28"/>
      <c r="F52" s="23"/>
      <c r="G52" s="28"/>
      <c r="H52" s="23"/>
      <c r="I52" s="23"/>
      <c r="J52" s="23"/>
      <c r="K52" s="23"/>
      <c r="L52" s="23"/>
      <c r="M52" s="23"/>
      <c r="N52" s="23"/>
      <c r="O52" s="23"/>
      <c r="P52" s="23"/>
      <c r="Q52" s="28"/>
      <c r="R52" s="23"/>
      <c r="S52" s="28"/>
      <c r="T52" s="23"/>
      <c r="U52" s="22"/>
      <c r="V52" s="23"/>
      <c r="W52" s="22"/>
      <c r="X52" s="23"/>
      <c r="Y52" s="22"/>
      <c r="Z52" s="24"/>
      <c r="AA52" s="41"/>
      <c r="AB52" s="42"/>
      <c r="AC52" s="22"/>
      <c r="AD52" s="23"/>
      <c r="AE52" s="22"/>
      <c r="AF52" s="23"/>
      <c r="AG52" s="22"/>
      <c r="AH52" s="23"/>
      <c r="AI52" s="24">
        <f t="shared" si="65"/>
        <v>1905.5402708000001</v>
      </c>
      <c r="AJ52" s="28">
        <v>480</v>
      </c>
      <c r="AK52" s="23">
        <v>1905.5402708000001</v>
      </c>
      <c r="AL52" s="28"/>
      <c r="AM52" s="23"/>
      <c r="AN52" s="31"/>
      <c r="AO52" s="23"/>
      <c r="AP52" s="28"/>
      <c r="AQ52" s="23"/>
      <c r="AR52" s="23"/>
      <c r="AS52" s="23"/>
      <c r="AT52" s="22"/>
      <c r="AU52" s="23"/>
      <c r="AV52" s="28"/>
      <c r="AW52" s="23"/>
      <c r="AX52" s="22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2"/>
      <c r="BK52" s="23"/>
      <c r="BL52" s="23"/>
      <c r="BM52" s="23"/>
      <c r="BN52" s="23"/>
      <c r="BO52" s="23"/>
      <c r="BP52" s="23"/>
      <c r="BQ52" s="23"/>
      <c r="BR52" s="23"/>
      <c r="BS52" s="23"/>
      <c r="BT52" s="24"/>
      <c r="BU52" s="24"/>
    </row>
    <row r="53" spans="1:73" ht="11.25" x14ac:dyDescent="0.2">
      <c r="A53" s="6" t="s">
        <v>98</v>
      </c>
      <c r="B53" s="16">
        <f t="shared" si="66"/>
        <v>130229.8823725361</v>
      </c>
      <c r="C53" s="28"/>
      <c r="D53" s="23"/>
      <c r="E53" s="28">
        <v>70</v>
      </c>
      <c r="F53" s="23">
        <v>7016.534822860498</v>
      </c>
      <c r="G53" s="28"/>
      <c r="H53" s="23"/>
      <c r="I53" s="23"/>
      <c r="J53" s="23"/>
      <c r="K53" s="23"/>
      <c r="L53" s="23"/>
      <c r="M53" s="23"/>
      <c r="N53" s="23"/>
      <c r="O53" s="23"/>
      <c r="P53" s="23"/>
      <c r="Q53" s="28">
        <f>E53-G53-I53-K53-M53-O53</f>
        <v>70</v>
      </c>
      <c r="R53" s="23">
        <f>F53-H53-J53-L53-N53-P53</f>
        <v>7016.534822860498</v>
      </c>
      <c r="S53" s="28">
        <v>19</v>
      </c>
      <c r="T53" s="23">
        <v>123213.3475496756</v>
      </c>
      <c r="U53" s="22"/>
      <c r="V53" s="23"/>
      <c r="W53" s="22"/>
      <c r="X53" s="23"/>
      <c r="Y53" s="22"/>
      <c r="Z53" s="24"/>
      <c r="AA53" s="41">
        <f>S53-U53-W53-Y53</f>
        <v>19</v>
      </c>
      <c r="AB53" s="42">
        <f>T53-V53-X53-Z53</f>
        <v>123213.3475496756</v>
      </c>
      <c r="AC53" s="22"/>
      <c r="AD53" s="23"/>
      <c r="AE53" s="22"/>
      <c r="AF53" s="23"/>
      <c r="AG53" s="22"/>
      <c r="AH53" s="23"/>
      <c r="AI53" s="24"/>
      <c r="AJ53" s="28"/>
      <c r="AK53" s="23"/>
      <c r="AL53" s="28"/>
      <c r="AM53" s="23"/>
      <c r="AN53" s="23"/>
      <c r="AO53" s="23"/>
      <c r="AP53" s="28"/>
      <c r="AQ53" s="23"/>
      <c r="AR53" s="23"/>
      <c r="AS53" s="23"/>
      <c r="AT53" s="22"/>
      <c r="AU53" s="23"/>
      <c r="AV53" s="28"/>
      <c r="AW53" s="23"/>
      <c r="AX53" s="22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2"/>
      <c r="BK53" s="23"/>
      <c r="BL53" s="23"/>
      <c r="BM53" s="23"/>
      <c r="BN53" s="23"/>
      <c r="BO53" s="23"/>
      <c r="BP53" s="23"/>
      <c r="BQ53" s="23"/>
      <c r="BR53" s="23"/>
      <c r="BS53" s="23"/>
      <c r="BT53" s="24"/>
      <c r="BU53" s="24"/>
    </row>
    <row r="54" spans="1:73" ht="21" customHeight="1" x14ac:dyDescent="0.2">
      <c r="A54" s="18" t="s">
        <v>29</v>
      </c>
      <c r="B54" s="16">
        <f t="shared" si="66"/>
        <v>1540.9819403221629</v>
      </c>
      <c r="C54" s="28"/>
      <c r="D54" s="23"/>
      <c r="E54" s="28">
        <v>11</v>
      </c>
      <c r="F54" s="23">
        <v>1540.9819403221629</v>
      </c>
      <c r="G54" s="28"/>
      <c r="H54" s="23"/>
      <c r="I54" s="23"/>
      <c r="J54" s="23"/>
      <c r="K54" s="23"/>
      <c r="L54" s="23"/>
      <c r="M54" s="23"/>
      <c r="N54" s="23"/>
      <c r="O54" s="23"/>
      <c r="P54" s="23"/>
      <c r="Q54" s="28">
        <f>E54-G54-I54-K54-M54-O54</f>
        <v>11</v>
      </c>
      <c r="R54" s="23">
        <f>F54-H54-J54-L54-N54-P54</f>
        <v>1540.9819403221629</v>
      </c>
      <c r="S54" s="28"/>
      <c r="T54" s="23"/>
      <c r="U54" s="22"/>
      <c r="V54" s="23"/>
      <c r="W54" s="22"/>
      <c r="X54" s="23"/>
      <c r="Y54" s="22"/>
      <c r="Z54" s="24"/>
      <c r="AA54" s="41"/>
      <c r="AB54" s="42"/>
      <c r="AC54" s="22"/>
      <c r="AD54" s="23"/>
      <c r="AE54" s="22"/>
      <c r="AF54" s="23"/>
      <c r="AG54" s="22"/>
      <c r="AH54" s="23"/>
      <c r="AI54" s="24"/>
      <c r="AJ54" s="28"/>
      <c r="AK54" s="23"/>
      <c r="AL54" s="28"/>
      <c r="AM54" s="23"/>
      <c r="AN54" s="23"/>
      <c r="AO54" s="23"/>
      <c r="AP54" s="28"/>
      <c r="AQ54" s="23"/>
      <c r="AR54" s="23"/>
      <c r="AS54" s="23"/>
      <c r="AT54" s="22"/>
      <c r="AU54" s="23"/>
      <c r="AV54" s="28"/>
      <c r="AW54" s="23"/>
      <c r="AX54" s="22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2"/>
      <c r="BK54" s="23"/>
      <c r="BL54" s="23"/>
      <c r="BM54" s="23"/>
      <c r="BN54" s="23"/>
      <c r="BO54" s="23"/>
      <c r="BP54" s="23"/>
      <c r="BQ54" s="23"/>
      <c r="BR54" s="23"/>
      <c r="BS54" s="23"/>
      <c r="BT54" s="24"/>
      <c r="BU54" s="24"/>
    </row>
    <row r="55" spans="1:73" ht="11.25" customHeight="1" x14ac:dyDescent="0.25">
      <c r="A55" s="11" t="s">
        <v>30</v>
      </c>
      <c r="B55" s="16">
        <f t="shared" si="66"/>
        <v>678.32493402999989</v>
      </c>
      <c r="C55" s="29"/>
      <c r="D55" s="24"/>
      <c r="E55" s="24"/>
      <c r="F55" s="24"/>
      <c r="G55" s="29"/>
      <c r="H55" s="24"/>
      <c r="I55" s="24"/>
      <c r="J55" s="24"/>
      <c r="K55" s="24"/>
      <c r="L55" s="24"/>
      <c r="M55" s="24"/>
      <c r="N55" s="24"/>
      <c r="O55" s="24"/>
      <c r="P55" s="24"/>
      <c r="Q55" s="28"/>
      <c r="R55" s="23"/>
      <c r="S55" s="28"/>
      <c r="T55" s="24"/>
      <c r="U55" s="24"/>
      <c r="V55" s="24"/>
      <c r="W55" s="24"/>
      <c r="X55" s="24"/>
      <c r="Y55" s="24"/>
      <c r="Z55" s="24"/>
      <c r="AA55" s="41"/>
      <c r="AB55" s="42"/>
      <c r="AC55" s="24"/>
      <c r="AD55" s="24"/>
      <c r="AE55" s="24"/>
      <c r="AF55" s="24"/>
      <c r="AG55" s="24"/>
      <c r="AH55" s="24"/>
      <c r="AI55" s="24">
        <f>AK55+AM55+AO55+AU55+AW55+AY55+BC55+BK55+BU55+BI55</f>
        <v>678.32493402999989</v>
      </c>
      <c r="AJ55" s="30">
        <v>146</v>
      </c>
      <c r="AK55" s="25">
        <v>661.74201927999991</v>
      </c>
      <c r="AL55" s="30"/>
      <c r="AM55" s="23"/>
      <c r="AN55" s="24"/>
      <c r="AO55" s="24"/>
      <c r="AP55" s="30"/>
      <c r="AQ55" s="24"/>
      <c r="AR55" s="24"/>
      <c r="AS55" s="24"/>
      <c r="AT55" s="24"/>
      <c r="AU55" s="24"/>
      <c r="AV55" s="30">
        <v>48</v>
      </c>
      <c r="AW55" s="23">
        <v>16.58291475</v>
      </c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6"/>
      <c r="BK55" s="26"/>
      <c r="BL55" s="26"/>
      <c r="BM55" s="26"/>
      <c r="BN55" s="26"/>
      <c r="BO55" s="26"/>
      <c r="BP55" s="26"/>
      <c r="BQ55" s="26"/>
      <c r="BR55" s="26"/>
      <c r="BS55" s="26"/>
      <c r="BT55" s="24"/>
      <c r="BU55" s="24"/>
    </row>
    <row r="56" spans="1:73" ht="11.25" customHeight="1" x14ac:dyDescent="0.25">
      <c r="A56" s="11" t="s">
        <v>60</v>
      </c>
      <c r="B56" s="16">
        <f t="shared" si="66"/>
        <v>15893.560992874129</v>
      </c>
      <c r="C56" s="29"/>
      <c r="D56" s="24"/>
      <c r="E56" s="24"/>
      <c r="F56" s="24"/>
      <c r="G56" s="29"/>
      <c r="H56" s="24"/>
      <c r="I56" s="24"/>
      <c r="J56" s="24"/>
      <c r="K56" s="24"/>
      <c r="L56" s="24"/>
      <c r="M56" s="24"/>
      <c r="N56" s="24"/>
      <c r="O56" s="24"/>
      <c r="P56" s="24"/>
      <c r="Q56" s="28"/>
      <c r="R56" s="23"/>
      <c r="S56" s="28">
        <v>82</v>
      </c>
      <c r="T56" s="24">
        <v>15893.560992874129</v>
      </c>
      <c r="U56" s="24"/>
      <c r="V56" s="24"/>
      <c r="W56" s="30">
        <v>82</v>
      </c>
      <c r="X56" s="24">
        <v>15893.560992874129</v>
      </c>
      <c r="Y56" s="24"/>
      <c r="Z56" s="24"/>
      <c r="AA56" s="41"/>
      <c r="AB56" s="42"/>
      <c r="AC56" s="24"/>
      <c r="AD56" s="24"/>
      <c r="AE56" s="24"/>
      <c r="AF56" s="24"/>
      <c r="AG56" s="24"/>
      <c r="AH56" s="24"/>
      <c r="AI56" s="24"/>
      <c r="AJ56" s="30"/>
      <c r="AK56" s="25"/>
      <c r="AL56" s="30"/>
      <c r="AM56" s="23"/>
      <c r="AN56" s="24"/>
      <c r="AO56" s="24"/>
      <c r="AP56" s="30"/>
      <c r="AQ56" s="24"/>
      <c r="AR56" s="24"/>
      <c r="AS56" s="24"/>
      <c r="AT56" s="24"/>
      <c r="AU56" s="24"/>
      <c r="AV56" s="30"/>
      <c r="AW56" s="23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6"/>
      <c r="BK56" s="26"/>
      <c r="BL56" s="26"/>
      <c r="BM56" s="26"/>
      <c r="BN56" s="26"/>
      <c r="BO56" s="26"/>
      <c r="BP56" s="26"/>
      <c r="BQ56" s="26"/>
      <c r="BR56" s="26"/>
      <c r="BS56" s="26"/>
      <c r="BT56" s="24"/>
      <c r="BU56" s="24"/>
    </row>
    <row r="57" spans="1:73" ht="11.25" customHeight="1" x14ac:dyDescent="0.25">
      <c r="A57" s="11" t="s">
        <v>61</v>
      </c>
      <c r="B57" s="16">
        <f t="shared" si="66"/>
        <v>3829.3259431856163</v>
      </c>
      <c r="C57" s="29"/>
      <c r="D57" s="24"/>
      <c r="E57" s="24"/>
      <c r="F57" s="24"/>
      <c r="G57" s="29"/>
      <c r="H57" s="24"/>
      <c r="I57" s="24"/>
      <c r="J57" s="24"/>
      <c r="K57" s="24"/>
      <c r="L57" s="24"/>
      <c r="M57" s="24"/>
      <c r="N57" s="24"/>
      <c r="O57" s="24"/>
      <c r="P57" s="24"/>
      <c r="Q57" s="28"/>
      <c r="R57" s="23"/>
      <c r="S57" s="28">
        <v>50</v>
      </c>
      <c r="T57" s="24">
        <v>1597.6495311356161</v>
      </c>
      <c r="U57" s="24"/>
      <c r="V57" s="24"/>
      <c r="W57" s="24"/>
      <c r="X57" s="24"/>
      <c r="Y57" s="24"/>
      <c r="Z57" s="24"/>
      <c r="AA57" s="41">
        <f>S57-U57-W57-Y57</f>
        <v>50</v>
      </c>
      <c r="AB57" s="42">
        <f>T57-V57-X57-Z57</f>
        <v>1597.6495311356161</v>
      </c>
      <c r="AC57" s="24"/>
      <c r="AD57" s="24"/>
      <c r="AE57" s="24"/>
      <c r="AF57" s="24"/>
      <c r="AG57" s="24"/>
      <c r="AH57" s="24"/>
      <c r="AI57" s="24">
        <f>AK57+AM57+AO57+AU57+AW57+AY57+BC57+BK57+BU57+BI57</f>
        <v>2231.6764120500002</v>
      </c>
      <c r="AJ57" s="30">
        <v>539</v>
      </c>
      <c r="AK57" s="25">
        <v>2062.4505438300002</v>
      </c>
      <c r="AL57" s="30"/>
      <c r="AM57" s="23"/>
      <c r="AN57" s="24"/>
      <c r="AO57" s="24"/>
      <c r="AP57" s="30"/>
      <c r="AQ57" s="24"/>
      <c r="AR57" s="24"/>
      <c r="AS57" s="24"/>
      <c r="AT57" s="24"/>
      <c r="AU57" s="24"/>
      <c r="AV57" s="30">
        <v>507</v>
      </c>
      <c r="AW57" s="23">
        <v>169.22586822000002</v>
      </c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6"/>
      <c r="BK57" s="26"/>
      <c r="BL57" s="26"/>
      <c r="BM57" s="26"/>
      <c r="BN57" s="26"/>
      <c r="BO57" s="26"/>
      <c r="BP57" s="26"/>
      <c r="BQ57" s="26"/>
      <c r="BR57" s="26"/>
      <c r="BS57" s="26"/>
      <c r="BT57" s="24"/>
      <c r="BU57" s="24"/>
    </row>
    <row r="58" spans="1:73" ht="11.25" customHeight="1" x14ac:dyDescent="0.25">
      <c r="A58" s="11" t="s">
        <v>62</v>
      </c>
      <c r="B58" s="16">
        <f t="shared" si="66"/>
        <v>21235.407243643946</v>
      </c>
      <c r="C58" s="29"/>
      <c r="D58" s="24"/>
      <c r="E58" s="24"/>
      <c r="F58" s="24"/>
      <c r="G58" s="29"/>
      <c r="H58" s="24"/>
      <c r="I58" s="24"/>
      <c r="J58" s="24"/>
      <c r="K58" s="24"/>
      <c r="L58" s="24"/>
      <c r="M58" s="24"/>
      <c r="N58" s="24"/>
      <c r="O58" s="24"/>
      <c r="P58" s="24"/>
      <c r="Q58" s="28"/>
      <c r="R58" s="23"/>
      <c r="S58" s="24"/>
      <c r="T58" s="24"/>
      <c r="U58" s="24"/>
      <c r="V58" s="24"/>
      <c r="W58" s="24"/>
      <c r="X58" s="24"/>
      <c r="Y58" s="24"/>
      <c r="Z58" s="24"/>
      <c r="AA58" s="41"/>
      <c r="AB58" s="42"/>
      <c r="AC58" s="24"/>
      <c r="AD58" s="24"/>
      <c r="AE58" s="24"/>
      <c r="AF58" s="24"/>
      <c r="AG58" s="24"/>
      <c r="AH58" s="24"/>
      <c r="AI58" s="24">
        <f>AK58+AM58+AO58+AU58+AW58+AY58+BC58+BK58+BU58+BI58</f>
        <v>21235.407243643946</v>
      </c>
      <c r="AJ58" s="30"/>
      <c r="AK58" s="25"/>
      <c r="AL58" s="30">
        <v>520</v>
      </c>
      <c r="AM58" s="23">
        <v>21235.407243643946</v>
      </c>
      <c r="AN58" s="24"/>
      <c r="AO58" s="24"/>
      <c r="AP58" s="30"/>
      <c r="AQ58" s="24"/>
      <c r="AR58" s="24"/>
      <c r="AS58" s="24"/>
      <c r="AT58" s="24"/>
      <c r="AU58" s="24"/>
      <c r="AV58" s="30"/>
      <c r="AW58" s="23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6"/>
      <c r="BK58" s="26"/>
      <c r="BL58" s="26"/>
      <c r="BM58" s="26"/>
      <c r="BN58" s="26"/>
      <c r="BO58" s="26"/>
      <c r="BP58" s="26"/>
      <c r="BQ58" s="26"/>
      <c r="BR58" s="26"/>
      <c r="BS58" s="26"/>
      <c r="BT58" s="24"/>
      <c r="BU58" s="24"/>
    </row>
    <row r="59" spans="1:73" ht="11.25" customHeight="1" x14ac:dyDescent="0.25">
      <c r="A59" s="11" t="s">
        <v>63</v>
      </c>
      <c r="B59" s="16">
        <f t="shared" si="66"/>
        <v>147.84732037000003</v>
      </c>
      <c r="C59" s="24"/>
      <c r="D59" s="24"/>
      <c r="E59" s="24"/>
      <c r="F59" s="24"/>
      <c r="G59" s="29"/>
      <c r="H59" s="24"/>
      <c r="I59" s="24"/>
      <c r="J59" s="24"/>
      <c r="K59" s="24"/>
      <c r="L59" s="24"/>
      <c r="M59" s="24"/>
      <c r="N59" s="24"/>
      <c r="O59" s="24"/>
      <c r="P59" s="24"/>
      <c r="Q59" s="28"/>
      <c r="R59" s="23"/>
      <c r="S59" s="24"/>
      <c r="T59" s="24"/>
      <c r="U59" s="24"/>
      <c r="V59" s="24"/>
      <c r="W59" s="24"/>
      <c r="X59" s="24"/>
      <c r="Y59" s="24"/>
      <c r="Z59" s="24"/>
      <c r="AA59" s="41"/>
      <c r="AB59" s="42"/>
      <c r="AC59" s="24"/>
      <c r="AD59" s="24"/>
      <c r="AE59" s="24"/>
      <c r="AF59" s="24"/>
      <c r="AG59" s="24"/>
      <c r="AH59" s="24"/>
      <c r="AI59" s="24">
        <f>AK59+AM59+AO59+AU59+AW59+AY59+BC59+BK59+BU59+BI59</f>
        <v>147.84732037000003</v>
      </c>
      <c r="AJ59" s="30">
        <v>46</v>
      </c>
      <c r="AK59" s="25">
        <v>128.28261157000003</v>
      </c>
      <c r="AL59" s="30"/>
      <c r="AM59" s="23"/>
      <c r="AN59" s="24"/>
      <c r="AO59" s="24"/>
      <c r="AP59" s="30"/>
      <c r="AQ59" s="24"/>
      <c r="AR59" s="24"/>
      <c r="AS59" s="24"/>
      <c r="AT59" s="24"/>
      <c r="AU59" s="24"/>
      <c r="AV59" s="30">
        <v>80</v>
      </c>
      <c r="AW59" s="23">
        <v>19.564708799999998</v>
      </c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6"/>
      <c r="BK59" s="26"/>
      <c r="BL59" s="26"/>
      <c r="BM59" s="26"/>
      <c r="BN59" s="26"/>
      <c r="BO59" s="26"/>
      <c r="BP59" s="26"/>
      <c r="BQ59" s="26"/>
      <c r="BR59" s="26"/>
      <c r="BS59" s="26"/>
      <c r="BT59" s="24"/>
      <c r="BU59" s="24"/>
    </row>
    <row r="60" spans="1:73" ht="11.25" customHeight="1" x14ac:dyDescent="0.25">
      <c r="A60" s="19" t="s">
        <v>64</v>
      </c>
      <c r="B60" s="16">
        <f t="shared" si="66"/>
        <v>940.21615000000008</v>
      </c>
      <c r="C60" s="24"/>
      <c r="D60" s="24"/>
      <c r="E60" s="24"/>
      <c r="F60" s="24"/>
      <c r="G60" s="29"/>
      <c r="H60" s="24"/>
      <c r="I60" s="24"/>
      <c r="J60" s="24"/>
      <c r="K60" s="24"/>
      <c r="L60" s="24"/>
      <c r="M60" s="24"/>
      <c r="N60" s="24"/>
      <c r="O60" s="24"/>
      <c r="P60" s="24"/>
      <c r="Q60" s="28"/>
      <c r="R60" s="23"/>
      <c r="S60" s="24"/>
      <c r="T60" s="24"/>
      <c r="U60" s="24"/>
      <c r="V60" s="24"/>
      <c r="W60" s="24"/>
      <c r="X60" s="24"/>
      <c r="Y60" s="24"/>
      <c r="Z60" s="24"/>
      <c r="AA60" s="41"/>
      <c r="AB60" s="42"/>
      <c r="AC60" s="24"/>
      <c r="AD60" s="24"/>
      <c r="AE60" s="24"/>
      <c r="AF60" s="24"/>
      <c r="AG60" s="24"/>
      <c r="AH60" s="24"/>
      <c r="AI60" s="24">
        <f>AK60+AM60+AO60+AU60+AW60+AY60+BC60+BK60+BU60+BI60</f>
        <v>940.21615000000008</v>
      </c>
      <c r="AJ60" s="30"/>
      <c r="AK60" s="25"/>
      <c r="AL60" s="30">
        <v>56</v>
      </c>
      <c r="AM60" s="23">
        <v>940.21615000000008</v>
      </c>
      <c r="AN60" s="24"/>
      <c r="AO60" s="24"/>
      <c r="AP60" s="30"/>
      <c r="AQ60" s="24"/>
      <c r="AR60" s="24"/>
      <c r="AS60" s="24"/>
      <c r="AT60" s="24"/>
      <c r="AU60" s="24"/>
      <c r="AV60" s="30"/>
      <c r="AW60" s="23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6"/>
      <c r="BK60" s="26"/>
      <c r="BL60" s="26"/>
      <c r="BM60" s="26"/>
      <c r="BN60" s="26"/>
      <c r="BO60" s="26"/>
      <c r="BP60" s="26"/>
      <c r="BQ60" s="26"/>
      <c r="BR60" s="26"/>
      <c r="BS60" s="26"/>
      <c r="BT60" s="24"/>
      <c r="BU60" s="24"/>
    </row>
    <row r="61" spans="1:73" ht="12" customHeight="1" x14ac:dyDescent="0.25">
      <c r="A61" s="11" t="s">
        <v>65</v>
      </c>
      <c r="B61" s="16">
        <f t="shared" si="66"/>
        <v>285.74009999999998</v>
      </c>
      <c r="C61" s="24"/>
      <c r="D61" s="24"/>
      <c r="E61" s="24"/>
      <c r="F61" s="24"/>
      <c r="G61" s="29"/>
      <c r="H61" s="24"/>
      <c r="I61" s="24"/>
      <c r="J61" s="24"/>
      <c r="K61" s="24"/>
      <c r="L61" s="24"/>
      <c r="M61" s="24"/>
      <c r="N61" s="24"/>
      <c r="O61" s="24"/>
      <c r="P61" s="24"/>
      <c r="Q61" s="28"/>
      <c r="R61" s="23"/>
      <c r="S61" s="24"/>
      <c r="T61" s="24"/>
      <c r="U61" s="24"/>
      <c r="V61" s="24"/>
      <c r="W61" s="24"/>
      <c r="X61" s="24"/>
      <c r="Y61" s="24"/>
      <c r="Z61" s="24"/>
      <c r="AA61" s="41"/>
      <c r="AB61" s="42"/>
      <c r="AC61" s="24"/>
      <c r="AD61" s="24"/>
      <c r="AE61" s="24"/>
      <c r="AF61" s="24"/>
      <c r="AG61" s="24"/>
      <c r="AH61" s="24"/>
      <c r="AI61" s="24">
        <f>AK61+AM61+AO61+AU61+AW61+AY61+BC61+BK61+BU61+BI61</f>
        <v>285.74009999999998</v>
      </c>
      <c r="AJ61" s="30"/>
      <c r="AK61" s="25"/>
      <c r="AL61" s="28">
        <v>15</v>
      </c>
      <c r="AM61" s="24">
        <v>285.74009999999998</v>
      </c>
      <c r="AN61" s="24"/>
      <c r="AO61" s="24"/>
      <c r="AP61" s="30"/>
      <c r="AQ61" s="24"/>
      <c r="AR61" s="24"/>
      <c r="AS61" s="24"/>
      <c r="AT61" s="24"/>
      <c r="AU61" s="24"/>
      <c r="AV61" s="30"/>
      <c r="AW61" s="23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6"/>
      <c r="BK61" s="26"/>
      <c r="BL61" s="26"/>
      <c r="BM61" s="26"/>
      <c r="BN61" s="26"/>
      <c r="BO61" s="26"/>
      <c r="BP61" s="26"/>
      <c r="BQ61" s="26"/>
      <c r="BR61" s="26"/>
      <c r="BS61" s="26"/>
      <c r="BT61" s="24"/>
      <c r="BU61" s="24"/>
    </row>
    <row r="62" spans="1:73" ht="34.5" x14ac:dyDescent="0.25">
      <c r="A62" s="19" t="s">
        <v>66</v>
      </c>
      <c r="B62" s="16">
        <f t="shared" si="66"/>
        <v>152.39472000000001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28"/>
      <c r="R62" s="23"/>
      <c r="S62" s="11"/>
      <c r="T62" s="11"/>
      <c r="U62" s="11"/>
      <c r="V62" s="11"/>
      <c r="W62" s="11"/>
      <c r="X62" s="11"/>
      <c r="Y62" s="11"/>
      <c r="Z62" s="11"/>
      <c r="AA62" s="41"/>
      <c r="AB62" s="42"/>
      <c r="AC62" s="11"/>
      <c r="AD62" s="11"/>
      <c r="AE62" s="11"/>
      <c r="AF62" s="11"/>
      <c r="AG62" s="11"/>
      <c r="AH62" s="11"/>
      <c r="AI62" s="23">
        <f t="shared" ref="AI62:AI63" si="67">AK62+AM62+AO62+AU62+AW62+AY62+BC62+BK62+BU62+BI62</f>
        <v>152.39472000000001</v>
      </c>
      <c r="AJ62" s="23"/>
      <c r="AK62" s="23"/>
      <c r="AL62" s="28">
        <v>8</v>
      </c>
      <c r="AM62" s="23">
        <v>152.39472000000001</v>
      </c>
      <c r="AN62" s="23"/>
      <c r="AO62" s="23"/>
      <c r="AP62" s="28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34"/>
      <c r="BK62" s="33"/>
      <c r="BL62" s="33"/>
      <c r="BM62" s="33"/>
      <c r="BN62" s="33"/>
      <c r="BO62" s="33"/>
      <c r="BP62" s="33"/>
      <c r="BQ62" s="33"/>
      <c r="BR62" s="33"/>
      <c r="BS62" s="33"/>
      <c r="BT62" s="11"/>
      <c r="BU62" s="11"/>
    </row>
    <row r="63" spans="1:73" ht="10.5" customHeight="1" x14ac:dyDescent="0.25">
      <c r="A63" s="11" t="s">
        <v>67</v>
      </c>
      <c r="B63" s="16">
        <f t="shared" si="66"/>
        <v>656.48279258000002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28"/>
      <c r="R63" s="23"/>
      <c r="S63" s="11"/>
      <c r="T63" s="11"/>
      <c r="U63" s="11"/>
      <c r="V63" s="11"/>
      <c r="W63" s="11"/>
      <c r="X63" s="11"/>
      <c r="Y63" s="11"/>
      <c r="Z63" s="11"/>
      <c r="AA63" s="41"/>
      <c r="AB63" s="42"/>
      <c r="AC63" s="11"/>
      <c r="AD63" s="11"/>
      <c r="AE63" s="11"/>
      <c r="AF63" s="11"/>
      <c r="AG63" s="11"/>
      <c r="AH63" s="11"/>
      <c r="AI63" s="23">
        <f t="shared" si="67"/>
        <v>656.48279258000002</v>
      </c>
      <c r="AJ63" s="28">
        <v>140</v>
      </c>
      <c r="AK63" s="23">
        <v>635.71507376</v>
      </c>
      <c r="AL63" s="23"/>
      <c r="AM63" s="23"/>
      <c r="AN63" s="23"/>
      <c r="AO63" s="23"/>
      <c r="AP63" s="28"/>
      <c r="AQ63" s="23"/>
      <c r="AR63" s="23"/>
      <c r="AS63" s="23"/>
      <c r="AT63" s="23"/>
      <c r="AU63" s="23"/>
      <c r="AV63" s="28">
        <v>77</v>
      </c>
      <c r="AW63" s="23">
        <v>20.767718819999999</v>
      </c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34"/>
      <c r="BK63" s="33"/>
      <c r="BL63" s="33"/>
      <c r="BM63" s="33"/>
      <c r="BN63" s="33"/>
      <c r="BO63" s="33"/>
      <c r="BP63" s="33"/>
      <c r="BQ63" s="33"/>
      <c r="BR63" s="33"/>
      <c r="BS63" s="33"/>
      <c r="BT63" s="11"/>
      <c r="BU63" s="11"/>
    </row>
    <row r="66" spans="2:18" x14ac:dyDescent="0.25">
      <c r="B66" s="38"/>
      <c r="Q66" s="40"/>
      <c r="R66" s="40"/>
    </row>
    <row r="67" spans="2:18" x14ac:dyDescent="0.25">
      <c r="Q67" s="40"/>
      <c r="R67" s="40"/>
    </row>
  </sheetData>
  <mergeCells count="53">
    <mergeCell ref="A4:BU4"/>
    <mergeCell ref="E9:F10"/>
    <mergeCell ref="G10:H10"/>
    <mergeCell ref="B6:BU6"/>
    <mergeCell ref="C7:BU7"/>
    <mergeCell ref="AZ9:BA10"/>
    <mergeCell ref="BB9:BC10"/>
    <mergeCell ref="AI8:BU8"/>
    <mergeCell ref="AI9:AI10"/>
    <mergeCell ref="BJ9:BK10"/>
    <mergeCell ref="I10:J10"/>
    <mergeCell ref="K10:L10"/>
    <mergeCell ref="B7:B10"/>
    <mergeCell ref="E8:R8"/>
    <mergeCell ref="AJ9:AK10"/>
    <mergeCell ref="A6:A11"/>
    <mergeCell ref="G9:R9"/>
    <mergeCell ref="AC8:AH8"/>
    <mergeCell ref="W10:X10"/>
    <mergeCell ref="S8:AB8"/>
    <mergeCell ref="C9:D10"/>
    <mergeCell ref="C8:D8"/>
    <mergeCell ref="U10:V10"/>
    <mergeCell ref="Y10:Z10"/>
    <mergeCell ref="O10:P10"/>
    <mergeCell ref="BV9:BV10"/>
    <mergeCell ref="M10:N10"/>
    <mergeCell ref="AL9:AM10"/>
    <mergeCell ref="AN9:AO10"/>
    <mergeCell ref="BT9:BU10"/>
    <mergeCell ref="S9:T10"/>
    <mergeCell ref="AC10:AD10"/>
    <mergeCell ref="AE10:AF10"/>
    <mergeCell ref="AG10:AH10"/>
    <mergeCell ref="AC9:AH9"/>
    <mergeCell ref="AT9:AU10"/>
    <mergeCell ref="BD9:BG9"/>
    <mergeCell ref="Q10:R10"/>
    <mergeCell ref="U9:AB9"/>
    <mergeCell ref="AA10:AB10"/>
    <mergeCell ref="BF10:BG10"/>
    <mergeCell ref="BP10:BQ10"/>
    <mergeCell ref="BH9:BI10"/>
    <mergeCell ref="BL10:BM10"/>
    <mergeCell ref="BN10:BO10"/>
    <mergeCell ref="BD10:BE10"/>
    <mergeCell ref="BL9:BS9"/>
    <mergeCell ref="BR10:BS10"/>
    <mergeCell ref="AP9:AS9"/>
    <mergeCell ref="AP10:AQ10"/>
    <mergeCell ref="AR10:AS10"/>
    <mergeCell ref="AV9:AW10"/>
    <mergeCell ref="AX9:AY10"/>
  </mergeCells>
  <pageMargins left="0.31496062992125984" right="0.11811023622047245" top="0.35433070866141736" bottom="0.15748031496062992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Онермаа Монгуш</dc:creator>
  <cp:lastModifiedBy>Онермаа Монгуш</cp:lastModifiedBy>
  <cp:lastPrinted>2026-01-12T07:27:45Z</cp:lastPrinted>
  <dcterms:created xsi:type="dcterms:W3CDTF">2015-06-05T18:19:34Z</dcterms:created>
  <dcterms:modified xsi:type="dcterms:W3CDTF">2026-02-06T03:08:11Z</dcterms:modified>
</cp:coreProperties>
</file>